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vozní náměstek\Opravné práce\2020\CYKLICKÉ BROUŠENÍ\"/>
    </mc:Choice>
  </mc:AlternateContent>
  <bookViews>
    <workbookView xWindow="0" yWindow="0" windowWidth="21570" windowHeight="7965"/>
  </bookViews>
  <sheets>
    <sheet name="Rekapitulace zakázky" sheetId="1" r:id="rId1"/>
    <sheet name="01.1 - Broušení" sheetId="2" r:id="rId2"/>
    <sheet name="02.1 - Přepravy, manipula..." sheetId="3" r:id="rId3"/>
  </sheets>
  <definedNames>
    <definedName name="_xlnm._FilterDatabase" localSheetId="1" hidden="1">'01.1 - Broušení'!$C$121:$K$159</definedName>
    <definedName name="_xlnm._FilterDatabase" localSheetId="2" hidden="1">'02.1 - Přepravy, manipula...'!$C$121:$K$130</definedName>
    <definedName name="_xlnm.Print_Titles" localSheetId="1">'01.1 - Broušení'!$121:$121</definedName>
    <definedName name="_xlnm.Print_Titles" localSheetId="2">'02.1 - Přepravy, manipula...'!$121:$121</definedName>
    <definedName name="_xlnm.Print_Titles" localSheetId="0">'Rekapitulace zakázky'!$92:$92</definedName>
    <definedName name="_xlnm.Print_Area" localSheetId="1">'01.1 - Broušení'!$C$4:$J$41,'01.1 - Broušení'!$C$50:$J$76,'01.1 - Broušení'!$C$82:$J$101,'01.1 - Broušení'!$C$107:$K$159</definedName>
    <definedName name="_xlnm.Print_Area" localSheetId="2">'02.1 - Přepravy, manipula...'!$C$4:$J$41,'02.1 - Přepravy, manipula...'!$C$50:$J$76,'02.1 - Přepravy, manipula...'!$C$82:$J$101,'02.1 - Přepravy, manipula...'!$C$107:$K$130</definedName>
    <definedName name="_xlnm.Print_Area" localSheetId="0">'Rekapitulace zakázky'!$D$4:$AO$76,'Rekapitulace zakázky'!$C$82:$AQ$99</definedName>
  </definedNames>
  <calcPr calcId="162913"/>
</workbook>
</file>

<file path=xl/calcChain.xml><?xml version="1.0" encoding="utf-8"?>
<calcChain xmlns="http://schemas.openxmlformats.org/spreadsheetml/2006/main">
  <c r="J39" i="3" l="1"/>
  <c r="J38" i="3"/>
  <c r="AY98" i="1"/>
  <c r="J37" i="3"/>
  <c r="AX98" i="1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F116" i="3"/>
  <c r="E114" i="3"/>
  <c r="F91" i="3"/>
  <c r="E89" i="3"/>
  <c r="J26" i="3"/>
  <c r="E26" i="3"/>
  <c r="J119" i="3" s="1"/>
  <c r="J25" i="3"/>
  <c r="J23" i="3"/>
  <c r="E23" i="3"/>
  <c r="J118" i="3" s="1"/>
  <c r="J22" i="3"/>
  <c r="J20" i="3"/>
  <c r="E20" i="3"/>
  <c r="F94" i="3" s="1"/>
  <c r="J19" i="3"/>
  <c r="J17" i="3"/>
  <c r="E17" i="3"/>
  <c r="F118" i="3" s="1"/>
  <c r="J16" i="3"/>
  <c r="J14" i="3"/>
  <c r="J91" i="3"/>
  <c r="E7" i="3"/>
  <c r="E110" i="3"/>
  <c r="J39" i="2"/>
  <c r="J38" i="2"/>
  <c r="AY96" i="1" s="1"/>
  <c r="J37" i="2"/>
  <c r="AX96" i="1" s="1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F116" i="2"/>
  <c r="E114" i="2"/>
  <c r="F91" i="2"/>
  <c r="E89" i="2"/>
  <c r="J26" i="2"/>
  <c r="E26" i="2"/>
  <c r="J119" i="2" s="1"/>
  <c r="J25" i="2"/>
  <c r="J23" i="2"/>
  <c r="E23" i="2"/>
  <c r="J93" i="2" s="1"/>
  <c r="J22" i="2"/>
  <c r="J20" i="2"/>
  <c r="E20" i="2"/>
  <c r="F119" i="2" s="1"/>
  <c r="J19" i="2"/>
  <c r="J17" i="2"/>
  <c r="E17" i="2"/>
  <c r="F118" i="2" s="1"/>
  <c r="J16" i="2"/>
  <c r="J14" i="2"/>
  <c r="J116" i="2"/>
  <c r="E7" i="2"/>
  <c r="E110" i="2"/>
  <c r="L90" i="1"/>
  <c r="AM90" i="1"/>
  <c r="AM89" i="1"/>
  <c r="L89" i="1"/>
  <c r="AM87" i="1"/>
  <c r="L87" i="1"/>
  <c r="L85" i="1"/>
  <c r="L84" i="1"/>
  <c r="J129" i="3"/>
  <c r="BK128" i="3"/>
  <c r="J127" i="3"/>
  <c r="J124" i="3"/>
  <c r="BK159" i="2"/>
  <c r="J158" i="2"/>
  <c r="BK157" i="2"/>
  <c r="BK154" i="2"/>
  <c r="BK151" i="2"/>
  <c r="J149" i="2"/>
  <c r="J148" i="2"/>
  <c r="BK147" i="2"/>
  <c r="J146" i="2"/>
  <c r="J145" i="2"/>
  <c r="J143" i="2"/>
  <c r="BK137" i="2"/>
  <c r="J135" i="2"/>
  <c r="J134" i="2"/>
  <c r="J130" i="2"/>
  <c r="BK128" i="2"/>
  <c r="BK125" i="2"/>
  <c r="AS97" i="1"/>
  <c r="J130" i="3"/>
  <c r="BK129" i="3"/>
  <c r="J128" i="3"/>
  <c r="BK125" i="3"/>
  <c r="BK124" i="3"/>
  <c r="BK158" i="2"/>
  <c r="J156" i="2"/>
  <c r="BK155" i="2"/>
  <c r="J154" i="2"/>
  <c r="J153" i="2"/>
  <c r="J152" i="2"/>
  <c r="J151" i="2"/>
  <c r="J150" i="2"/>
  <c r="J144" i="2"/>
  <c r="BK143" i="2"/>
  <c r="BK142" i="2"/>
  <c r="BK141" i="2"/>
  <c r="J140" i="2"/>
  <c r="BK139" i="2"/>
  <c r="J138" i="2"/>
  <c r="J136" i="2"/>
  <c r="BK134" i="2"/>
  <c r="BK130" i="2"/>
  <c r="BK129" i="2"/>
  <c r="J126" i="2"/>
  <c r="J125" i="2"/>
  <c r="BK130" i="3"/>
  <c r="BK127" i="3"/>
  <c r="J125" i="3"/>
  <c r="J159" i="2"/>
  <c r="BK156" i="2"/>
  <c r="BK153" i="2"/>
  <c r="BK148" i="2"/>
  <c r="J147" i="2"/>
  <c r="BK146" i="2"/>
  <c r="BK145" i="2"/>
  <c r="BK144" i="2"/>
  <c r="J142" i="2"/>
  <c r="BK140" i="2"/>
  <c r="BK138" i="2"/>
  <c r="BK135" i="2"/>
  <c r="BK133" i="2"/>
  <c r="J132" i="2"/>
  <c r="BK131" i="2"/>
  <c r="J129" i="2"/>
  <c r="BK127" i="2"/>
  <c r="BK126" i="2"/>
  <c r="J157" i="2"/>
  <c r="J155" i="2"/>
  <c r="BK152" i="2"/>
  <c r="BK150" i="2"/>
  <c r="BK149" i="2"/>
  <c r="J141" i="2"/>
  <c r="J139" i="2"/>
  <c r="J137" i="2"/>
  <c r="BK136" i="2"/>
  <c r="J133" i="2"/>
  <c r="BK132" i="2"/>
  <c r="J131" i="2"/>
  <c r="J128" i="2"/>
  <c r="J127" i="2"/>
  <c r="AS95" i="1"/>
  <c r="P124" i="2" l="1"/>
  <c r="P123" i="2" s="1"/>
  <c r="P122" i="2" s="1"/>
  <c r="AU96" i="1" s="1"/>
  <c r="AU95" i="1" s="1"/>
  <c r="R126" i="3"/>
  <c r="T124" i="2"/>
  <c r="T123" i="2" s="1"/>
  <c r="T122" i="2" s="1"/>
  <c r="T126" i="3"/>
  <c r="BK124" i="2"/>
  <c r="J124" i="2" s="1"/>
  <c r="J100" i="2" s="1"/>
  <c r="R124" i="2"/>
  <c r="R123" i="2" s="1"/>
  <c r="R122" i="2" s="1"/>
  <c r="BK123" i="3"/>
  <c r="J123" i="3" s="1"/>
  <c r="J99" i="3" s="1"/>
  <c r="P123" i="3"/>
  <c r="R123" i="3"/>
  <c r="T123" i="3"/>
  <c r="T122" i="3"/>
  <c r="BK126" i="3"/>
  <c r="J126" i="3" s="1"/>
  <c r="J100" i="3" s="1"/>
  <c r="P126" i="3"/>
  <c r="J91" i="2"/>
  <c r="J94" i="2"/>
  <c r="J118" i="2"/>
  <c r="BE125" i="2"/>
  <c r="BE129" i="2"/>
  <c r="BE134" i="2"/>
  <c r="BE135" i="2"/>
  <c r="BE137" i="2"/>
  <c r="BE139" i="2"/>
  <c r="BE143" i="2"/>
  <c r="BE144" i="2"/>
  <c r="BE147" i="2"/>
  <c r="BE151" i="2"/>
  <c r="BE129" i="3"/>
  <c r="E85" i="2"/>
  <c r="F93" i="2"/>
  <c r="BE127" i="2"/>
  <c r="BE142" i="2"/>
  <c r="BE146" i="2"/>
  <c r="BE149" i="2"/>
  <c r="BE152" i="2"/>
  <c r="BE156" i="2"/>
  <c r="BE157" i="2"/>
  <c r="E85" i="3"/>
  <c r="J93" i="3"/>
  <c r="F119" i="3"/>
  <c r="BE124" i="3"/>
  <c r="F94" i="2"/>
  <c r="BE128" i="2"/>
  <c r="BE132" i="2"/>
  <c r="BE133" i="2"/>
  <c r="BE136" i="2"/>
  <c r="BE145" i="2"/>
  <c r="BE148" i="2"/>
  <c r="BE153" i="2"/>
  <c r="BE158" i="2"/>
  <c r="BE159" i="2"/>
  <c r="F93" i="3"/>
  <c r="J94" i="3"/>
  <c r="J116" i="3"/>
  <c r="BE128" i="3"/>
  <c r="BE130" i="3"/>
  <c r="BE126" i="2"/>
  <c r="BE130" i="2"/>
  <c r="BE131" i="2"/>
  <c r="BE138" i="2"/>
  <c r="BE140" i="2"/>
  <c r="BE141" i="2"/>
  <c r="BE150" i="2"/>
  <c r="BE154" i="2"/>
  <c r="BE155" i="2"/>
  <c r="BE125" i="3"/>
  <c r="BE127" i="3"/>
  <c r="J36" i="2"/>
  <c r="AW96" i="1" s="1"/>
  <c r="F36" i="2"/>
  <c r="BA96" i="1" s="1"/>
  <c r="BA95" i="1" s="1"/>
  <c r="AW95" i="1" s="1"/>
  <c r="F39" i="2"/>
  <c r="BD96" i="1" s="1"/>
  <c r="BD95" i="1" s="1"/>
  <c r="F37" i="2"/>
  <c r="BB96" i="1" s="1"/>
  <c r="BB95" i="1" s="1"/>
  <c r="F36" i="3"/>
  <c r="BA98" i="1" s="1"/>
  <c r="BA97" i="1" s="1"/>
  <c r="AW97" i="1" s="1"/>
  <c r="F37" i="3"/>
  <c r="BB98" i="1"/>
  <c r="BB97" i="1" s="1"/>
  <c r="AX97" i="1" s="1"/>
  <c r="F39" i="3"/>
  <c r="BD98" i="1"/>
  <c r="BD97" i="1" s="1"/>
  <c r="J36" i="3"/>
  <c r="AW98" i="1"/>
  <c r="F38" i="3"/>
  <c r="BC98" i="1" s="1"/>
  <c r="BC97" i="1" s="1"/>
  <c r="AY97" i="1" s="1"/>
  <c r="AS94" i="1"/>
  <c r="F38" i="2"/>
  <c r="BC96" i="1" s="1"/>
  <c r="BC95" i="1" s="1"/>
  <c r="AY95" i="1" s="1"/>
  <c r="R122" i="3" l="1"/>
  <c r="P122" i="3"/>
  <c r="AU98" i="1"/>
  <c r="AU97" i="1" s="1"/>
  <c r="BK123" i="2"/>
  <c r="J123" i="2" s="1"/>
  <c r="J99" i="2" s="1"/>
  <c r="BK122" i="3"/>
  <c r="J122" i="3" s="1"/>
  <c r="J98" i="3" s="1"/>
  <c r="BD94" i="1"/>
  <c r="W33" i="1" s="1"/>
  <c r="BB94" i="1"/>
  <c r="AX94" i="1" s="1"/>
  <c r="BA94" i="1"/>
  <c r="W30" i="1" s="1"/>
  <c r="BC94" i="1"/>
  <c r="W32" i="1" s="1"/>
  <c r="AX95" i="1"/>
  <c r="F35" i="3"/>
  <c r="AZ98" i="1" s="1"/>
  <c r="AZ97" i="1" s="1"/>
  <c r="AV97" i="1" s="1"/>
  <c r="AT97" i="1" s="1"/>
  <c r="J35" i="3"/>
  <c r="AV98" i="1" s="1"/>
  <c r="AT98" i="1" s="1"/>
  <c r="F35" i="2"/>
  <c r="AZ96" i="1" s="1"/>
  <c r="AZ95" i="1" s="1"/>
  <c r="J35" i="2"/>
  <c r="AV96" i="1" s="1"/>
  <c r="AT96" i="1" s="1"/>
  <c r="AZ94" i="1" l="1"/>
  <c r="W29" i="1" s="1"/>
  <c r="BK122" i="2"/>
  <c r="J122" i="2"/>
  <c r="J32" i="2" s="1"/>
  <c r="AG96" i="1" s="1"/>
  <c r="AG95" i="1" s="1"/>
  <c r="AU94" i="1"/>
  <c r="AW94" i="1"/>
  <c r="AK30" i="1" s="1"/>
  <c r="W31" i="1"/>
  <c r="AY94" i="1"/>
  <c r="AV95" i="1"/>
  <c r="AT95" i="1" s="1"/>
  <c r="J32" i="3"/>
  <c r="AG98" i="1" s="1"/>
  <c r="AN98" i="1" s="1"/>
  <c r="AV94" i="1" l="1"/>
  <c r="AK29" i="1" s="1"/>
  <c r="AN95" i="1"/>
  <c r="J41" i="2"/>
  <c r="AN96" i="1"/>
  <c r="J98" i="2"/>
  <c r="J41" i="3"/>
  <c r="AG97" i="1"/>
  <c r="AN97" i="1"/>
  <c r="AT94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<sst xmlns="http://schemas.openxmlformats.org/spreadsheetml/2006/main" count="1025" uniqueCount="295">
  <si>
    <t>Export Komplet</t>
  </si>
  <si>
    <t/>
  </si>
  <si>
    <t>2.0</t>
  </si>
  <si>
    <t>False</t>
  </si>
  <si>
    <t>{1f43d815-990e-4d4c-99f9-9ff90a0e222e}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</si>
  <si>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</si>
  <si>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</si>
  <si>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</si>
  <si>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</si>
  <si>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</si>
  <si>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</si>
  <si>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</si>
  <si>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</si>
  <si>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</si>
  <si>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009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</si>
  <si>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</si>
  <si>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</si>
  <si>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Cyklické broušení výhybek v obvodu OŘ Brno</t>
  </si>
  <si>
    <t>KSO:</t>
  </si>
  <si>
    <t>CC-CZ:</t>
  </si>
  <si>
    <t>Místo:</t>
  </si>
  <si>
    <t>Obvod OŘ Brno</t>
  </si>
  <si>
    <t>Datum:</t>
  </si>
  <si>
    <t>25. 5. 2020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</si>
  <si>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</si>
  <si>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</si>
  <si>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</si>
  <si>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</si>
  <si>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</si>
  <si>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</si>
  <si>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</si>
  <si>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</si>
  <si>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</si>
  <si>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</si>
  <si>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</si>
  <si>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</si>
  <si>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</si>
  <si>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</si>
  <si>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</si>
  <si>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</si>
  <si>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</si>
  <si>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</si>
  <si>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</si>
  <si>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</si>
  <si>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</si>
  <si>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</si>
  <si>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</si>
  <si>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</si>
  <si>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</si>
  <si>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</si>
  <si>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</si>
  <si>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</si>
  <si>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</si>
  <si>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</si>
  <si>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</si>
  <si>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</si>
  <si>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</si>
  <si>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</si>
  <si>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</si>
  <si>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</si>
  <si>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</si>
  <si>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</si>
  <si>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</si>
  <si>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</si>
  <si>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</si>
  <si>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</si>
  <si>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</si>
  <si>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</si>
  <si>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</si>
  <si>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</si>
  <si>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</si>
  <si>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</si>
  <si>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</si>
  <si>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</si>
  <si>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</si>
  <si>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</si>
  <si>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</si>
  <si>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</si>
  <si>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</si>
  <si>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</si>
  <si>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</si>
  <si>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</si>
  <si>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Žel. svršek</t>
  </si>
  <si>
    <t>STA</t>
  </si>
  <si>
    <t>1</t>
  </si>
  <si>
    <t>{339dc275-76c2-469b-8972-c8e6c8bb3728}</t>
  </si>
  <si>
    <t>2</t>
  </si>
  <si>
    <t>/</t>
  </si>
  <si>
    <t>01.1</t>
  </si>
  <si>
    <t>Broušení</t>
  </si>
  <si>
    <t>Soupis</t>
  </si>
  <si>
    <t>{74ff522e-a0d5-4e8f-beea-50ddc6d5a532}</t>
  </si>
  <si>
    <t>02</t>
  </si>
  <si>
    <t>Ostatní</t>
  </si>
  <si>
    <t>{5df9e316-1da9-4ef0-8dc0-a6b1858d66ec}</t>
  </si>
  <si>
    <t>02.1</t>
  </si>
  <si>
    <t>Přepravy, manipulace, VON</t>
  </si>
  <si>
    <t>{aa2eeaf3-4013-4d89-9ce5-7ef72372c7d0}</t>
  </si>
  <si>
    <t>KRYCÍ LIST SOUPISU PRACÍ</t>
  </si>
  <si>
    <t>Objekt:</t>
  </si>
  <si>
    <t>01 - Žel. svršek</t>
  </si>
  <si>
    <t>Soupis:</t>
  </si>
  <si>
    <t>01.1 - Broušení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</si>
  <si>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</si>
  <si>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</si>
  <si>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</si>
  <si>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</si>
  <si>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</si>
  <si>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</si>
  <si>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</si>
  <si>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</si>
  <si>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</si>
  <si>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</si>
  <si>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</si>
  <si>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</si>
  <si>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</si>
  <si>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</si>
  <si>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</si>
  <si>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</si>
  <si>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</si>
  <si>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</si>
  <si>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</si>
  <si>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</si>
  <si>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</si>
  <si>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</si>
  <si>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</si>
  <si>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</si>
  <si>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</si>
  <si>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</si>
  <si>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5910065010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</si>
  <si>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</si>
  <si>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kus</t>
  </si>
  <si>
    <t>Sborník UOŽI 01 2020</t>
  </si>
  <si>
    <t>4</t>
  </si>
  <si>
    <t>-962108523</t>
  </si>
  <si>
    <t>5910065020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</si>
  <si>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</si>
  <si>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-423196913</t>
  </si>
  <si>
    <t>3</t>
  </si>
  <si>
    <t>5910070010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</si>
  <si>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</si>
  <si>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m</t>
  </si>
  <si>
    <t>-12173536</t>
  </si>
  <si>
    <t>5910075010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</si>
  <si>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</si>
  <si>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-1905678182</t>
  </si>
  <si>
    <t>5910075020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</si>
  <si>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</si>
  <si>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1057800344</t>
  </si>
  <si>
    <t>6</t>
  </si>
  <si>
    <t>5910075050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</si>
  <si>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</si>
  <si>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-817955947</t>
  </si>
  <si>
    <t>7</t>
  </si>
  <si>
    <t>5910075060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</si>
  <si>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</si>
  <si>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1421847603</t>
  </si>
  <si>
    <t>8</t>
  </si>
  <si>
    <t>5910075110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</si>
  <si>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</si>
  <si>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-1429643103</t>
  </si>
  <si>
    <t>9</t>
  </si>
  <si>
    <t>5910075120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</si>
  <si>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</si>
  <si>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861297425</t>
  </si>
  <si>
    <t>10</t>
  </si>
  <si>
    <t>5910075150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</si>
  <si>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</si>
  <si>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-64210136</t>
  </si>
  <si>
    <t>11</t>
  </si>
  <si>
    <t>5910075160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</si>
  <si>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</si>
  <si>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-946136884</t>
  </si>
  <si>
    <t>12</t>
  </si>
  <si>
    <t>5910075210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</si>
  <si>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</si>
  <si>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2111630910</t>
  </si>
  <si>
    <t>13</t>
  </si>
  <si>
    <t>5910075220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</si>
  <si>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</si>
  <si>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-1007699897</t>
  </si>
  <si>
    <t>14</t>
  </si>
  <si>
    <t>5910075250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</si>
  <si>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</si>
  <si>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-1955851895</t>
  </si>
  <si>
    <t>5910075260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</si>
  <si>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</si>
  <si>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371815126</t>
  </si>
  <si>
    <t>16</t>
  </si>
  <si>
    <t>5910075310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</si>
  <si>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</si>
  <si>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-1426299857</t>
  </si>
  <si>
    <t>17</t>
  </si>
  <si>
    <t>5910075320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</si>
  <si>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</si>
  <si>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-429586439</t>
  </si>
  <si>
    <t>18</t>
  </si>
  <si>
    <t>5910075350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</si>
  <si>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</si>
  <si>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1150405204</t>
  </si>
  <si>
    <t>19</t>
  </si>
  <si>
    <t>5910075360</t>
  </si>
  <si>
    <t>Opravné broušení hrotnice PHS šíře plochy přes 30 mm hloubky přes 2 mm. Poznámka: 1. V cenách jsou započteny náklady na odstranění převalků a povrchových vad, optimalizace příčného profilu a geometrie dílů výhybky.</t>
  </si>
  <si>
    <t>-1345844568</t>
  </si>
  <si>
    <t>20</t>
  </si>
  <si>
    <t>5910080010</t>
  </si>
  <si>
    <t>Opravné broušení srdcovky jednoduché 1:4,5 a 1:6 hloubky do 2 mm. Poznámka: 1. V cenách jsou započteny náklady na odstranění vznikajících převalků, povrchových vad a měření profilu srdcovky šablonou.</t>
  </si>
  <si>
    <t>674065266</t>
  </si>
  <si>
    <t>5910080020</t>
  </si>
  <si>
    <t>Opravné broušení srdcovky jednoduché 1:4,5 a 1:6 hloubky přes 2 mm. Poznámka: 1. V cenách jsou započteny náklady na odstranění vznikajících převalků, povrchových vad a měření profilu srdcovky šablonou.</t>
  </si>
  <si>
    <t>-2092440628</t>
  </si>
  <si>
    <t>22</t>
  </si>
  <si>
    <t>5910080110</t>
  </si>
  <si>
    <t>Opravné broušení srdcovky jednoduché 1:7,5 a 1:9 hloubky do 2 mm. Poznámka: 1. V cenách jsou započteny náklady na odstranění vznikajících převalků, povrchových vad a měření profilu srdcovky šablonou.</t>
  </si>
  <si>
    <t>309680808</t>
  </si>
  <si>
    <t>23</t>
  </si>
  <si>
    <t>5910080120</t>
  </si>
  <si>
    <t>Opravné broušení srdcovky jednoduché 1:7,5 a 1:9 hloubky přes 2 mm. Poznámka: 1. V cenách jsou započteny náklady na odstranění vznikajících převalků, povrchových vad a měření profilu srdcovky šablonou.</t>
  </si>
  <si>
    <t>-1933854178</t>
  </si>
  <si>
    <t>24</t>
  </si>
  <si>
    <t>5910080210</t>
  </si>
  <si>
    <t>Opravné broušení srdcovky jednoduché 1:11 a 1:12 hloubky do 2 mm. Poznámka: 1. V cenách jsou započteny náklady na odstranění vznikajících převalků, povrchových vad a měření profilu srdcovky šablonou.</t>
  </si>
  <si>
    <t>-2013404223</t>
  </si>
  <si>
    <t>25</t>
  </si>
  <si>
    <t>5910080220</t>
  </si>
  <si>
    <t>Opravné broušení srdcovky jednoduché 1:11 a 1:12 hloubky přes 2 mm. Poznámka: 1. V cenách jsou započteny náklady na odstranění vznikajících převalků, povrchových vad a měření profilu srdcovky šablonou.</t>
  </si>
  <si>
    <t>-642796852</t>
  </si>
  <si>
    <t>26</t>
  </si>
  <si>
    <t>5910080310</t>
  </si>
  <si>
    <t>Opravné broušení srdcovky jednoduché 1:14 a 1:18,5 hloubky do 2 mm. Poznámka: 1. V cenách jsou započteny náklady na odstranění vznikajících převalků, povrchových vad a měření profilu srdcovky šablonou.</t>
  </si>
  <si>
    <t>2052013087</t>
  </si>
  <si>
    <t>27</t>
  </si>
  <si>
    <t>5910080320</t>
  </si>
  <si>
    <t>Opravné broušení srdcovky jednoduché 1:14 a 1:18,5 hloubky přes 2 mm. Poznámka: 1. V cenách jsou započteny náklady na odstranění vznikajících převalků, povrchových vad a měření profilu srdcovky šablonou.</t>
  </si>
  <si>
    <t>-1284940966</t>
  </si>
  <si>
    <t>28</t>
  </si>
  <si>
    <t>5910080410</t>
  </si>
  <si>
    <t>Opravné broušení srdcovky jednoduché s PHS 1:7,5 a 1:9 hloubky do 2 mm. Poznámka: 1. V cenách jsou započteny náklady na odstranění vznikajících převalků, povrchových vad a měření profilu srdcovky šablonou.</t>
  </si>
  <si>
    <t>-263825968</t>
  </si>
  <si>
    <t>29</t>
  </si>
  <si>
    <t>5910080420</t>
  </si>
  <si>
    <t>Opravné broušení srdcovky jednoduché s PHS 1:7,5 a 1:9 hloubky přes 2 mm. Poznámka: 1. V cenách jsou započteny náklady na odstranění vznikajících převalků, povrchových vad a měření profilu srdcovky šablonou.</t>
  </si>
  <si>
    <t>327387461</t>
  </si>
  <si>
    <t>30</t>
  </si>
  <si>
    <t>5910080510</t>
  </si>
  <si>
    <t>Opravné broušení srdcovky jednoduché s PHS 1:11 a 1:12 hloubky do 2 mm. Poznámka: 1. V cenách jsou započteny náklady na odstranění vznikajících převalků, povrchových vad a měření profilu srdcovky šablonou.</t>
  </si>
  <si>
    <t>1001827393</t>
  </si>
  <si>
    <t>31</t>
  </si>
  <si>
    <t>5910080520</t>
  </si>
  <si>
    <t>Opravné broušení srdcovky jednoduché s PHS 1:11 a 1:12 hloubky přes 2 mm. Poznámka: 1. V cenách jsou započteny náklady na odstranění vznikajících převalků, povrchových vad a měření profilu srdcovky šablonou.</t>
  </si>
  <si>
    <t>908972019</t>
  </si>
  <si>
    <t>32</t>
  </si>
  <si>
    <t>5910080810</t>
  </si>
  <si>
    <t>Opravné broušení srdcovky dvojité do 2 mm. Poznámka: 1. V cenách jsou započteny náklady na odstranění vznikajících převalků, povrchových vad a měření profilu srdcovky šablonou.</t>
  </si>
  <si>
    <t>1289344454</t>
  </si>
  <si>
    <t>33</t>
  </si>
  <si>
    <t>5910080820</t>
  </si>
  <si>
    <t>Opravné broušení srdcovky dvojité přes 2 mm. Poznámka: 1. V cenách jsou započteny náklady na odstranění vznikajících převalků, povrchových vad a měření profilu srdcovky šablonou.</t>
  </si>
  <si>
    <t>1909656492</t>
  </si>
  <si>
    <t>34</t>
  </si>
  <si>
    <t>5910080910</t>
  </si>
  <si>
    <t>Opravné broušení srdcovky dvojité s PHS do 2 mm. Poznámka: 1. V cenách jsou započteny náklady na odstranění vznikajících převalků, povrchových vad a měření profilu srdcovky šablonou.</t>
  </si>
  <si>
    <t>230710719</t>
  </si>
  <si>
    <t>35</t>
  </si>
  <si>
    <t>5910080920</t>
  </si>
  <si>
    <t>Opravné broušení srdcovky dvojité s PHS přes 2 mm. Poznámka: 1. V cenách jsou započteny náklady na odstranění vznikajících převalků, povrchových vad a měření profilu srdcovky šablonou.</t>
  </si>
  <si>
    <t>474295227</t>
  </si>
  <si>
    <t>02 - Ostatní</t>
  </si>
  <si>
    <t>02.1 - Přepravy, manipulace, VON</t>
  </si>
  <si>
    <t>OST - Ostatní</t>
  </si>
  <si>
    <t>VRN - Vedlejší rozpočtové náklady</t>
  </si>
  <si>
    <t>OST</t>
  </si>
  <si>
    <t>9903100100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</si>
  <si>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</si>
  <si>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512</t>
  </si>
  <si>
    <t>-1966923298</t>
  </si>
  <si>
    <t>9903100200</t>
  </si>
  <si>
    <t>Přeprava mechanizace na místo prováděných prací o hmotnosti do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</si>
  <si>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2047782354</t>
  </si>
  <si>
    <t>VRN</t>
  </si>
  <si>
    <t>Vedlejší rozpočtové náklady</t>
  </si>
  <si>
    <t>021311001</t>
  </si>
  <si>
    <t>Průzkumné práce pro opravy Měření kolejnicových profilů elektronicky - V ceně jsou započteny náklady na změření profilu kolejnice, jazyka, opornice nebo srdcovky snímačem, zpracování a předání elektronických dat.</t>
  </si>
  <si>
    <t>-1035310860</t>
  </si>
  <si>
    <t>024101001</t>
  </si>
  <si>
    <t>Inženýrská činnost střežení pracovní skupiny zaměstnanců</t>
  </si>
  <si>
    <t>%</t>
  </si>
  <si>
    <t>12275645</t>
  </si>
  <si>
    <t>033121011</t>
  </si>
  <si>
    <t>Provozní vlivy Rušení prací železničním provozem širá trať nebo dopravny s kolejovým rozvětvením s počtem vlaků za směnu 8,5 hod. přes 25 do 50</t>
  </si>
  <si>
    <t>-296326015</t>
  </si>
  <si>
    <t>034111001</t>
  </si>
  <si>
    <t>Další náklady na pracovníky Zákonné příplatky ke mzdě za práci o sobotách, nedělích a státem uznaných svátcích</t>
  </si>
  <si>
    <t>Kč/hod</t>
  </si>
  <si>
    <t>617537906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</si>
</sst>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82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94" t="s">
        <v>14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7"/>
      <c r="BE5" s="191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95" t="s">
        <v>17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7"/>
      <c r="BE6" s="192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2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92"/>
      <c r="BS8" s="14" t="s">
        <v>6</v>
      </c>
    </row>
    <row r="9" spans="1:74" s="1" customFormat="1" ht="14.45" customHeight="1">
      <c r="B9" s="17"/>
      <c r="AR9" s="17"/>
      <c r="BE9" s="192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26</v>
      </c>
      <c r="AR10" s="17"/>
      <c r="BE10" s="192"/>
      <c r="BS10" s="14" t="s">
        <v>6</v>
      </c>
    </row>
    <row r="11" spans="1:74" s="1" customFormat="1" ht="18.399999999999999" customHeight="1">
      <c r="B11" s="17"/>
      <c r="E11" s="22" t="s">
        <v>27</v>
      </c>
      <c r="AK11" s="24" t="s">
        <v>28</v>
      </c>
      <c r="AN11" s="22" t="s">
        <v>29</v>
      </c>
      <c r="AR11" s="17"/>
      <c r="BE11" s="192"/>
      <c r="BS11" s="14" t="s">
        <v>6</v>
      </c>
    </row>
    <row r="12" spans="1:74" s="1" customFormat="1" ht="6.95" customHeight="1">
      <c r="B12" s="17"/>
      <c r="AR12" s="17"/>
      <c r="BE12" s="192"/>
      <c r="BS12" s="14" t="s">
        <v>6</v>
      </c>
    </row>
    <row r="13" spans="1:74" s="1" customFormat="1" ht="12" customHeight="1">
      <c r="B13" s="17"/>
      <c r="D13" s="24" t="s">
        <v>30</v>
      </c>
      <c r="AK13" s="24" t="s">
        <v>25</v>
      </c>
      <c r="AN13" s="26" t="s">
        <v>31</v>
      </c>
      <c r="AR13" s="17"/>
      <c r="BE13" s="192"/>
      <c r="BS13" s="14" t="s">
        <v>6</v>
      </c>
    </row>
    <row r="14" spans="1:74" ht="12.75">
      <c r="B14" s="17"/>
      <c r="E14" s="196" t="s">
        <v>31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4" t="s">
        <v>28</v>
      </c>
      <c r="AN14" s="26" t="s">
        <v>31</v>
      </c>
      <c r="AR14" s="17"/>
      <c r="BE14" s="192"/>
      <c r="BS14" s="14" t="s">
        <v>6</v>
      </c>
    </row>
    <row r="15" spans="1:74" s="1" customFormat="1" ht="6.95" customHeight="1">
      <c r="B15" s="17"/>
      <c r="AR15" s="17"/>
      <c r="BE15" s="192"/>
      <c r="BS15" s="14" t="s">
        <v>3</v>
      </c>
    </row>
    <row r="16" spans="1:74" s="1" customFormat="1" ht="12" customHeight="1">
      <c r="B16" s="17"/>
      <c r="D16" s="24" t="s">
        <v>32</v>
      </c>
      <c r="AK16" s="24" t="s">
        <v>25</v>
      </c>
      <c r="AN16" s="22" t="s">
        <v>1</v>
      </c>
      <c r="AR16" s="17"/>
      <c r="BE16" s="192"/>
      <c r="BS16" s="14" t="s">
        <v>3</v>
      </c>
    </row>
    <row r="17" spans="1:71" s="1" customFormat="1" ht="18.399999999999999" customHeight="1">
      <c r="B17" s="17"/>
      <c r="E17" s="22" t="s">
        <v>33</v>
      </c>
      <c r="AK17" s="24" t="s">
        <v>28</v>
      </c>
      <c r="AN17" s="22" t="s">
        <v>1</v>
      </c>
      <c r="AR17" s="17"/>
      <c r="BE17" s="192"/>
      <c r="BS17" s="14" t="s">
        <v>34</v>
      </c>
    </row>
    <row r="18" spans="1:71" s="1" customFormat="1" ht="6.95" customHeight="1">
      <c r="B18" s="17"/>
      <c r="AR18" s="17"/>
      <c r="BE18" s="192"/>
      <c r="BS18" s="14" t="s">
        <v>6</v>
      </c>
    </row>
    <row r="19" spans="1:71" s="1" customFormat="1" ht="12" customHeight="1">
      <c r="B19" s="17"/>
      <c r="D19" s="24" t="s">
        <v>35</v>
      </c>
      <c r="AK19" s="24" t="s">
        <v>25</v>
      </c>
      <c r="AN19" s="22" t="s">
        <v>1</v>
      </c>
      <c r="AR19" s="17"/>
      <c r="BE19" s="192"/>
      <c r="BS19" s="14" t="s">
        <v>6</v>
      </c>
    </row>
    <row r="20" spans="1:71" s="1" customFormat="1" ht="18.399999999999999" customHeight="1">
      <c r="B20" s="17"/>
      <c r="E20" s="22" t="s">
        <v>33</v>
      </c>
      <c r="AK20" s="24" t="s">
        <v>28</v>
      </c>
      <c r="AN20" s="22" t="s">
        <v>1</v>
      </c>
      <c r="AR20" s="17"/>
      <c r="BE20" s="192"/>
      <c r="BS20" s="14" t="s">
        <v>3</v>
      </c>
    </row>
    <row r="21" spans="1:71" s="1" customFormat="1" ht="6.95" customHeight="1">
      <c r="B21" s="17"/>
      <c r="AR21" s="17"/>
      <c r="BE21" s="192"/>
    </row>
    <row r="22" spans="1:71" s="1" customFormat="1" ht="12" customHeight="1">
      <c r="B22" s="17"/>
      <c r="D22" s="24" t="s">
        <v>36</v>
      </c>
      <c r="AR22" s="17"/>
      <c r="BE22" s="192"/>
    </row>
    <row r="23" spans="1:71" s="1" customFormat="1" ht="16.5" customHeight="1">
      <c r="B23" s="17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7"/>
      <c r="BE23" s="192"/>
    </row>
    <row r="24" spans="1:71" s="1" customFormat="1" ht="6.95" customHeight="1">
      <c r="B24" s="17"/>
      <c r="AR24" s="17"/>
      <c r="BE24" s="192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2"/>
    </row>
    <row r="26" spans="1:71" s="2" customFormat="1" ht="25.9" customHeight="1">
      <c r="A26" s="29"/>
      <c r="B26" s="30"/>
      <c r="C26" s="29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9">
        <f>ROUND(AG94,2)</f>
        <v>0</v>
      </c>
      <c r="AL26" s="200"/>
      <c r="AM26" s="200"/>
      <c r="AN26" s="200"/>
      <c r="AO26" s="200"/>
      <c r="AP26" s="29"/>
      <c r="AQ26" s="29"/>
      <c r="AR26" s="30"/>
      <c r="BE26" s="192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2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1" t="s">
        <v>38</v>
      </c>
      <c r="M28" s="201"/>
      <c r="N28" s="201"/>
      <c r="O28" s="201"/>
      <c r="P28" s="201"/>
      <c r="Q28" s="29"/>
      <c r="R28" s="29"/>
      <c r="S28" s="29"/>
      <c r="T28" s="29"/>
      <c r="U28" s="29"/>
      <c r="V28" s="29"/>
      <c r="W28" s="201" t="s">
        <v>39</v>
      </c>
      <c r="X28" s="201"/>
      <c r="Y28" s="201"/>
      <c r="Z28" s="201"/>
      <c r="AA28" s="201"/>
      <c r="AB28" s="201"/>
      <c r="AC28" s="201"/>
      <c r="AD28" s="201"/>
      <c r="AE28" s="201"/>
      <c r="AF28" s="29"/>
      <c r="AG28" s="29"/>
      <c r="AH28" s="29"/>
      <c r="AI28" s="29"/>
      <c r="AJ28" s="29"/>
      <c r="AK28" s="201" t="s">
        <v>40</v>
      </c>
      <c r="AL28" s="201"/>
      <c r="AM28" s="201"/>
      <c r="AN28" s="201"/>
      <c r="AO28" s="201"/>
      <c r="AP28" s="29"/>
      <c r="AQ28" s="29"/>
      <c r="AR28" s="30"/>
      <c r="BE28" s="192"/>
    </row>
    <row r="29" spans="1:71" s="3" customFormat="1" ht="14.45" customHeight="1">
      <c r="B29" s="34"/>
      <c r="D29" s="24" t="s">
        <v>41</v>
      </c>
      <c r="F29" s="24" t="s">
        <v>42</v>
      </c>
      <c r="L29" s="184">
        <v>0.21</v>
      </c>
      <c r="M29" s="185"/>
      <c r="N29" s="185"/>
      <c r="O29" s="185"/>
      <c r="P29" s="185"/>
      <c r="W29" s="186">
        <f>ROUND(AZ94, 2)</f>
        <v>0</v>
      </c>
      <c r="X29" s="185"/>
      <c r="Y29" s="185"/>
      <c r="Z29" s="185"/>
      <c r="AA29" s="185"/>
      <c r="AB29" s="185"/>
      <c r="AC29" s="185"/>
      <c r="AD29" s="185"/>
      <c r="AE29" s="185"/>
      <c r="AK29" s="186">
        <f>ROUND(AV94, 2)</f>
        <v>0</v>
      </c>
      <c r="AL29" s="185"/>
      <c r="AM29" s="185"/>
      <c r="AN29" s="185"/>
      <c r="AO29" s="185"/>
      <c r="AR29" s="34"/>
      <c r="BE29" s="193"/>
    </row>
    <row r="30" spans="1:71" s="3" customFormat="1" ht="14.45" customHeight="1">
      <c r="B30" s="34"/>
      <c r="F30" s="24" t="s">
        <v>43</v>
      </c>
      <c r="L30" s="184">
        <v>0.15</v>
      </c>
      <c r="M30" s="185"/>
      <c r="N30" s="185"/>
      <c r="O30" s="185"/>
      <c r="P30" s="185"/>
      <c r="W30" s="186">
        <f>ROUND(BA94, 2)</f>
        <v>0</v>
      </c>
      <c r="X30" s="185"/>
      <c r="Y30" s="185"/>
      <c r="Z30" s="185"/>
      <c r="AA30" s="185"/>
      <c r="AB30" s="185"/>
      <c r="AC30" s="185"/>
      <c r="AD30" s="185"/>
      <c r="AE30" s="185"/>
      <c r="AK30" s="186">
        <f>ROUND(AW94, 2)</f>
        <v>0</v>
      </c>
      <c r="AL30" s="185"/>
      <c r="AM30" s="185"/>
      <c r="AN30" s="185"/>
      <c r="AO30" s="185"/>
      <c r="AR30" s="34"/>
      <c r="BE30" s="193"/>
    </row>
    <row r="31" spans="1:71" s="3" customFormat="1" ht="14.45" hidden="1" customHeight="1">
      <c r="B31" s="34"/>
      <c r="F31" s="24" t="s">
        <v>44</v>
      </c>
      <c r="L31" s="184">
        <v>0.21</v>
      </c>
      <c r="M31" s="185"/>
      <c r="N31" s="185"/>
      <c r="O31" s="185"/>
      <c r="P31" s="185"/>
      <c r="W31" s="186">
        <f>ROUND(BB94, 2)</f>
        <v>0</v>
      </c>
      <c r="X31" s="185"/>
      <c r="Y31" s="185"/>
      <c r="Z31" s="185"/>
      <c r="AA31" s="185"/>
      <c r="AB31" s="185"/>
      <c r="AC31" s="185"/>
      <c r="AD31" s="185"/>
      <c r="AE31" s="185"/>
      <c r="AK31" s="186">
        <v>0</v>
      </c>
      <c r="AL31" s="185"/>
      <c r="AM31" s="185"/>
      <c r="AN31" s="185"/>
      <c r="AO31" s="185"/>
      <c r="AR31" s="34"/>
      <c r="BE31" s="193"/>
    </row>
    <row r="32" spans="1:71" s="3" customFormat="1" ht="14.45" hidden="1" customHeight="1">
      <c r="B32" s="34"/>
      <c r="F32" s="24" t="s">
        <v>45</v>
      </c>
      <c r="L32" s="184">
        <v>0.15</v>
      </c>
      <c r="M32" s="185"/>
      <c r="N32" s="185"/>
      <c r="O32" s="185"/>
      <c r="P32" s="185"/>
      <c r="W32" s="186">
        <f>ROUND(BC94, 2)</f>
        <v>0</v>
      </c>
      <c r="X32" s="185"/>
      <c r="Y32" s="185"/>
      <c r="Z32" s="185"/>
      <c r="AA32" s="185"/>
      <c r="AB32" s="185"/>
      <c r="AC32" s="185"/>
      <c r="AD32" s="185"/>
      <c r="AE32" s="185"/>
      <c r="AK32" s="186">
        <v>0</v>
      </c>
      <c r="AL32" s="185"/>
      <c r="AM32" s="185"/>
      <c r="AN32" s="185"/>
      <c r="AO32" s="185"/>
      <c r="AR32" s="34"/>
      <c r="BE32" s="193"/>
    </row>
    <row r="33" spans="1:57" s="3" customFormat="1" ht="14.45" hidden="1" customHeight="1">
      <c r="B33" s="34"/>
      <c r="F33" s="24" t="s">
        <v>46</v>
      </c>
      <c r="L33" s="184">
        <v>0</v>
      </c>
      <c r="M33" s="185"/>
      <c r="N33" s="185"/>
      <c r="O33" s="185"/>
      <c r="P33" s="185"/>
      <c r="W33" s="186">
        <f>ROUND(BD94, 2)</f>
        <v>0</v>
      </c>
      <c r="X33" s="185"/>
      <c r="Y33" s="185"/>
      <c r="Z33" s="185"/>
      <c r="AA33" s="185"/>
      <c r="AB33" s="185"/>
      <c r="AC33" s="185"/>
      <c r="AD33" s="185"/>
      <c r="AE33" s="185"/>
      <c r="AK33" s="186">
        <v>0</v>
      </c>
      <c r="AL33" s="185"/>
      <c r="AM33" s="185"/>
      <c r="AN33" s="185"/>
      <c r="AO33" s="185"/>
      <c r="AR33" s="34"/>
      <c r="BE33" s="193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2"/>
    </row>
    <row r="35" spans="1:57" s="2" customFormat="1" ht="25.9" customHeight="1">
      <c r="A35" s="29"/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190" t="s">
        <v>49</v>
      </c>
      <c r="Y35" s="188"/>
      <c r="Z35" s="188"/>
      <c r="AA35" s="188"/>
      <c r="AB35" s="188"/>
      <c r="AC35" s="37"/>
      <c r="AD35" s="37"/>
      <c r="AE35" s="37"/>
      <c r="AF35" s="37"/>
      <c r="AG35" s="37"/>
      <c r="AH35" s="37"/>
      <c r="AI35" s="37"/>
      <c r="AJ35" s="37"/>
      <c r="AK35" s="187">
        <f>SUM(AK26:AK33)</f>
        <v>0</v>
      </c>
      <c r="AL35" s="188"/>
      <c r="AM35" s="188"/>
      <c r="AN35" s="188"/>
      <c r="AO35" s="189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52</v>
      </c>
      <c r="AI60" s="32"/>
      <c r="AJ60" s="32"/>
      <c r="AK60" s="32"/>
      <c r="AL60" s="32"/>
      <c r="AM60" s="42" t="s">
        <v>53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55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52</v>
      </c>
      <c r="AI75" s="32"/>
      <c r="AJ75" s="32"/>
      <c r="AK75" s="32"/>
      <c r="AL75" s="32"/>
      <c r="AM75" s="42" t="s">
        <v>53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009</v>
      </c>
      <c r="AR84" s="48"/>
    </row>
    <row r="85" spans="1:91" s="5" customFormat="1" ht="36.950000000000003" customHeight="1">
      <c r="B85" s="49"/>
      <c r="C85" s="50" t="s">
        <v>16</v>
      </c>
      <c r="L85" s="216" t="str">
        <f>K6</f>
        <v>Cyklické broušení výhybek v obvodu OŘ Brno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Obvod OŘ Brno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18" t="str">
        <f>IF(AN8= "","",AN8)</f>
        <v>25. 5. 2020</v>
      </c>
      <c r="AN87" s="218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Správa železnic, státní organizace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32</v>
      </c>
      <c r="AJ89" s="29"/>
      <c r="AK89" s="29"/>
      <c r="AL89" s="29"/>
      <c r="AM89" s="219" t="str">
        <f>IF(E17="","",E17)</f>
        <v xml:space="preserve"> </v>
      </c>
      <c r="AN89" s="220"/>
      <c r="AO89" s="220"/>
      <c r="AP89" s="220"/>
      <c r="AQ89" s="29"/>
      <c r="AR89" s="30"/>
      <c r="AS89" s="221" t="s">
        <v>57</v>
      </c>
      <c r="AT89" s="22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30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35</v>
      </c>
      <c r="AJ90" s="29"/>
      <c r="AK90" s="29"/>
      <c r="AL90" s="29"/>
      <c r="AM90" s="219" t="str">
        <f>IF(E20="","",E20)</f>
        <v xml:space="preserve"> </v>
      </c>
      <c r="AN90" s="220"/>
      <c r="AO90" s="220"/>
      <c r="AP90" s="220"/>
      <c r="AQ90" s="29"/>
      <c r="AR90" s="30"/>
      <c r="AS90" s="223"/>
      <c r="AT90" s="224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3"/>
      <c r="AT91" s="224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1" t="s">
        <v>58</v>
      </c>
      <c r="D92" s="212"/>
      <c r="E92" s="212"/>
      <c r="F92" s="212"/>
      <c r="G92" s="212"/>
      <c r="H92" s="57"/>
      <c r="I92" s="214" t="s">
        <v>59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3" t="s">
        <v>60</v>
      </c>
      <c r="AH92" s="212"/>
      <c r="AI92" s="212"/>
      <c r="AJ92" s="212"/>
      <c r="AK92" s="212"/>
      <c r="AL92" s="212"/>
      <c r="AM92" s="212"/>
      <c r="AN92" s="214" t="s">
        <v>61</v>
      </c>
      <c r="AO92" s="212"/>
      <c r="AP92" s="215"/>
      <c r="AQ92" s="58" t="s">
        <v>62</v>
      </c>
      <c r="AR92" s="30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5">
        <f>ROUND(AG95+AG97,2)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9" t="s">
        <v>1</v>
      </c>
      <c r="AR94" s="65"/>
      <c r="AS94" s="70">
        <f>ROUND(AS95+AS97,2)</f>
        <v>0</v>
      </c>
      <c r="AT94" s="71">
        <f>ROUND(SUM(AV94:AW94),2)</f>
        <v>0</v>
      </c>
      <c r="AU94" s="72">
        <f>ROUND(AU95+AU97,5)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ROUND(AZ95+AZ97,2)</f>
        <v>0</v>
      </c>
      <c r="BA94" s="71">
        <f>ROUND(BA95+BA97,2)</f>
        <v>0</v>
      </c>
      <c r="BB94" s="71">
        <f>ROUND(BB95+BB97,2)</f>
        <v>0</v>
      </c>
      <c r="BC94" s="71">
        <f>ROUND(BC95+BC97,2)</f>
        <v>0</v>
      </c>
      <c r="BD94" s="73">
        <f>ROUND(BD95+BD97,2)</f>
        <v>0</v>
      </c>
      <c r="BS94" s="74" t="s">
        <v>76</v>
      </c>
      <c r="BT94" s="74" t="s">
        <v>77</v>
      </c>
      <c r="BU94" s="75" t="s">
        <v>78</v>
      </c>
      <c r="BV94" s="74" t="s">
        <v>79</v>
      </c>
      <c r="BW94" s="74" t="s">
        <v>4</v>
      </c>
      <c r="BX94" s="74" t="s">
        <v>80</v>
      </c>
      <c r="CL94" s="74" t="s">
        <v>1</v>
      </c>
    </row>
    <row r="95" spans="1:91" s="7" customFormat="1" ht="16.5" customHeight="1">
      <c r="B95" s="76"/>
      <c r="C95" s="77"/>
      <c r="D95" s="207" t="s">
        <v>81</v>
      </c>
      <c r="E95" s="207"/>
      <c r="F95" s="207"/>
      <c r="G95" s="207"/>
      <c r="H95" s="207"/>
      <c r="I95" s="78"/>
      <c r="J95" s="207" t="s">
        <v>82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10">
        <f>ROUND(AG96,2)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79" t="s">
        <v>83</v>
      </c>
      <c r="AR95" s="76"/>
      <c r="AS95" s="80">
        <f>ROUND(AS96,2)</f>
        <v>0</v>
      </c>
      <c r="AT95" s="81">
        <f>ROUND(SUM(AV95:AW95),2)</f>
        <v>0</v>
      </c>
      <c r="AU95" s="82">
        <f>ROUND(AU96,5)</f>
        <v>0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ROUND(AZ96,2)</f>
        <v>0</v>
      </c>
      <c r="BA95" s="81">
        <f>ROUND(BA96,2)</f>
        <v>0</v>
      </c>
      <c r="BB95" s="81">
        <f>ROUND(BB96,2)</f>
        <v>0</v>
      </c>
      <c r="BC95" s="81">
        <f>ROUND(BC96,2)</f>
        <v>0</v>
      </c>
      <c r="BD95" s="83">
        <f>ROUND(BD96,2)</f>
        <v>0</v>
      </c>
      <c r="BS95" s="84" t="s">
        <v>76</v>
      </c>
      <c r="BT95" s="84" t="s">
        <v>84</v>
      </c>
      <c r="BU95" s="84" t="s">
        <v>78</v>
      </c>
      <c r="BV95" s="84" t="s">
        <v>79</v>
      </c>
      <c r="BW95" s="84" t="s">
        <v>85</v>
      </c>
      <c r="BX95" s="84" t="s">
        <v>4</v>
      </c>
      <c r="CL95" s="84" t="s">
        <v>1</v>
      </c>
      <c r="CM95" s="84" t="s">
        <v>86</v>
      </c>
    </row>
    <row r="96" spans="1:91" s="4" customFormat="1" ht="16.5" customHeight="1">
      <c r="A96" s="85" t="s">
        <v>87</v>
      </c>
      <c r="B96" s="48"/>
      <c r="C96" s="10"/>
      <c r="D96" s="10"/>
      <c r="E96" s="204" t="s">
        <v>88</v>
      </c>
      <c r="F96" s="204"/>
      <c r="G96" s="204"/>
      <c r="H96" s="204"/>
      <c r="I96" s="204"/>
      <c r="J96" s="10"/>
      <c r="K96" s="204" t="s">
        <v>89</v>
      </c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2">
        <f>'01.1 - Broušení'!J32</f>
        <v>0</v>
      </c>
      <c r="AH96" s="203"/>
      <c r="AI96" s="203"/>
      <c r="AJ96" s="203"/>
      <c r="AK96" s="203"/>
      <c r="AL96" s="203"/>
      <c r="AM96" s="203"/>
      <c r="AN96" s="202">
        <f>SUM(AG96,AT96)</f>
        <v>0</v>
      </c>
      <c r="AO96" s="203"/>
      <c r="AP96" s="203"/>
      <c r="AQ96" s="86" t="s">
        <v>90</v>
      </c>
      <c r="AR96" s="48"/>
      <c r="AS96" s="87">
        <v>0</v>
      </c>
      <c r="AT96" s="88">
        <f>ROUND(SUM(AV96:AW96),2)</f>
        <v>0</v>
      </c>
      <c r="AU96" s="89">
        <f>'01.1 - Broušení'!P122</f>
        <v>0</v>
      </c>
      <c r="AV96" s="88">
        <f>'01.1 - Broušení'!J35</f>
        <v>0</v>
      </c>
      <c r="AW96" s="88">
        <f>'01.1 - Broušení'!J36</f>
        <v>0</v>
      </c>
      <c r="AX96" s="88">
        <f>'01.1 - Broušení'!J37</f>
        <v>0</v>
      </c>
      <c r="AY96" s="88">
        <f>'01.1 - Broušení'!J38</f>
        <v>0</v>
      </c>
      <c r="AZ96" s="88">
        <f>'01.1 - Broušení'!F35</f>
        <v>0</v>
      </c>
      <c r="BA96" s="88">
        <f>'01.1 - Broušení'!F36</f>
        <v>0</v>
      </c>
      <c r="BB96" s="88">
        <f>'01.1 - Broušení'!F37</f>
        <v>0</v>
      </c>
      <c r="BC96" s="88">
        <f>'01.1 - Broušení'!F38</f>
        <v>0</v>
      </c>
      <c r="BD96" s="90">
        <f>'01.1 - Broušení'!F39</f>
        <v>0</v>
      </c>
      <c r="BT96" s="22" t="s">
        <v>86</v>
      </c>
      <c r="BV96" s="22" t="s">
        <v>79</v>
      </c>
      <c r="BW96" s="22" t="s">
        <v>91</v>
      </c>
      <c r="BX96" s="22" t="s">
        <v>85</v>
      </c>
      <c r="CL96" s="22" t="s">
        <v>1</v>
      </c>
    </row>
    <row r="97" spans="1:91" s="7" customFormat="1" ht="16.5" customHeight="1">
      <c r="B97" s="76"/>
      <c r="C97" s="77"/>
      <c r="D97" s="207" t="s">
        <v>92</v>
      </c>
      <c r="E97" s="207"/>
      <c r="F97" s="207"/>
      <c r="G97" s="207"/>
      <c r="H97" s="207"/>
      <c r="I97" s="78"/>
      <c r="J97" s="207" t="s">
        <v>93</v>
      </c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10">
        <f>ROUND(AG98,2)</f>
        <v>0</v>
      </c>
      <c r="AH97" s="209"/>
      <c r="AI97" s="209"/>
      <c r="AJ97" s="209"/>
      <c r="AK97" s="209"/>
      <c r="AL97" s="209"/>
      <c r="AM97" s="209"/>
      <c r="AN97" s="208">
        <f>SUM(AG97,AT97)</f>
        <v>0</v>
      </c>
      <c r="AO97" s="209"/>
      <c r="AP97" s="209"/>
      <c r="AQ97" s="79" t="s">
        <v>83</v>
      </c>
      <c r="AR97" s="76"/>
      <c r="AS97" s="80">
        <f>ROUND(AS98,2)</f>
        <v>0</v>
      </c>
      <c r="AT97" s="81">
        <f>ROUND(SUM(AV97:AW97),2)</f>
        <v>0</v>
      </c>
      <c r="AU97" s="82">
        <f>ROUND(AU98,5)</f>
        <v>0</v>
      </c>
      <c r="AV97" s="81">
        <f>ROUND(AZ97*L29,2)</f>
        <v>0</v>
      </c>
      <c r="AW97" s="81">
        <f>ROUND(BA97*L30,2)</f>
        <v>0</v>
      </c>
      <c r="AX97" s="81">
        <f>ROUND(BB97*L29,2)</f>
        <v>0</v>
      </c>
      <c r="AY97" s="81">
        <f>ROUND(BC97*L30,2)</f>
        <v>0</v>
      </c>
      <c r="AZ97" s="81">
        <f>ROUND(AZ98,2)</f>
        <v>0</v>
      </c>
      <c r="BA97" s="81">
        <f>ROUND(BA98,2)</f>
        <v>0</v>
      </c>
      <c r="BB97" s="81">
        <f>ROUND(BB98,2)</f>
        <v>0</v>
      </c>
      <c r="BC97" s="81">
        <f>ROUND(BC98,2)</f>
        <v>0</v>
      </c>
      <c r="BD97" s="83">
        <f>ROUND(BD98,2)</f>
        <v>0</v>
      </c>
      <c r="BS97" s="84" t="s">
        <v>76</v>
      </c>
      <c r="BT97" s="84" t="s">
        <v>84</v>
      </c>
      <c r="BU97" s="84" t="s">
        <v>78</v>
      </c>
      <c r="BV97" s="84" t="s">
        <v>79</v>
      </c>
      <c r="BW97" s="84" t="s">
        <v>94</v>
      </c>
      <c r="BX97" s="84" t="s">
        <v>4</v>
      </c>
      <c r="CL97" s="84" t="s">
        <v>1</v>
      </c>
      <c r="CM97" s="84" t="s">
        <v>86</v>
      </c>
    </row>
    <row r="98" spans="1:91" s="4" customFormat="1" ht="16.5" customHeight="1">
      <c r="A98" s="85" t="s">
        <v>87</v>
      </c>
      <c r="B98" s="48"/>
      <c r="C98" s="10"/>
      <c r="D98" s="10"/>
      <c r="E98" s="204" t="s">
        <v>95</v>
      </c>
      <c r="F98" s="204"/>
      <c r="G98" s="204"/>
      <c r="H98" s="204"/>
      <c r="I98" s="204"/>
      <c r="J98" s="10"/>
      <c r="K98" s="204" t="s">
        <v>96</v>
      </c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2">
        <f>'02.1 - Přepravy, manipula...'!J32</f>
        <v>0</v>
      </c>
      <c r="AH98" s="203"/>
      <c r="AI98" s="203"/>
      <c r="AJ98" s="203"/>
      <c r="AK98" s="203"/>
      <c r="AL98" s="203"/>
      <c r="AM98" s="203"/>
      <c r="AN98" s="202">
        <f>SUM(AG98,AT98)</f>
        <v>0</v>
      </c>
      <c r="AO98" s="203"/>
      <c r="AP98" s="203"/>
      <c r="AQ98" s="86" t="s">
        <v>90</v>
      </c>
      <c r="AR98" s="48"/>
      <c r="AS98" s="91">
        <v>0</v>
      </c>
      <c r="AT98" s="92">
        <f>ROUND(SUM(AV98:AW98),2)</f>
        <v>0</v>
      </c>
      <c r="AU98" s="93">
        <f>'02.1 - Přepravy, manipula...'!P122</f>
        <v>0</v>
      </c>
      <c r="AV98" s="92">
        <f>'02.1 - Přepravy, manipula...'!J35</f>
        <v>0</v>
      </c>
      <c r="AW98" s="92">
        <f>'02.1 - Přepravy, manipula...'!J36</f>
        <v>0</v>
      </c>
      <c r="AX98" s="92">
        <f>'02.1 - Přepravy, manipula...'!J37</f>
        <v>0</v>
      </c>
      <c r="AY98" s="92">
        <f>'02.1 - Přepravy, manipula...'!J38</f>
        <v>0</v>
      </c>
      <c r="AZ98" s="92">
        <f>'02.1 - Přepravy, manipula...'!F35</f>
        <v>0</v>
      </c>
      <c r="BA98" s="92">
        <f>'02.1 - Přepravy, manipula...'!F36</f>
        <v>0</v>
      </c>
      <c r="BB98" s="92">
        <f>'02.1 - Přepravy, manipula...'!F37</f>
        <v>0</v>
      </c>
      <c r="BC98" s="92">
        <f>'02.1 - Přepravy, manipula...'!F38</f>
        <v>0</v>
      </c>
      <c r="BD98" s="94">
        <f>'02.1 - Přepravy, manipula...'!F39</f>
        <v>0</v>
      </c>
      <c r="BT98" s="22" t="s">
        <v>86</v>
      </c>
      <c r="BV98" s="22" t="s">
        <v>79</v>
      </c>
      <c r="BW98" s="22" t="s">
        <v>97</v>
      </c>
      <c r="BX98" s="22" t="s">
        <v>94</v>
      </c>
      <c r="CL98" s="22" t="s">
        <v>1</v>
      </c>
    </row>
    <row r="99" spans="1:91" s="2" customFormat="1" ht="30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  <row r="100" spans="1:9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</sheetData>
  <mergeCells count="54"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E98:I98"/>
    <mergeCell ref="K98:AF98"/>
    <mergeCell ref="AG94:AM94"/>
    <mergeCell ref="AN94:AP94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K30:AO30"/>
    <mergeCell ref="W30:AE30"/>
    <mergeCell ref="L30:P30"/>
    <mergeCell ref="W31:AE31"/>
    <mergeCell ref="AG98:AM98"/>
    <mergeCell ref="AN98:AP98"/>
    <mergeCell ref="L85:AO85"/>
    <mergeCell ref="AM87:AN87"/>
    <mergeCell ref="AM89:AP89"/>
    <mergeCell ref="AK26:AO26"/>
    <mergeCell ref="L28:P28"/>
    <mergeCell ref="W28:AE28"/>
    <mergeCell ref="AK28:AO28"/>
    <mergeCell ref="AK29:AO29"/>
    <mergeCell ref="W29:AE29"/>
    <mergeCell ref="L29:P29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01.1 - Broušení'!C2" display="/"/>
    <hyperlink ref="A98" location="'02.1 - Přepravy, manipula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82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91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86</v>
      </c>
    </row>
    <row r="4" spans="1:46" s="1" customFormat="1" ht="24.95" customHeight="1">
      <c r="B4" s="17"/>
      <c r="D4" s="18" t="s">
        <v>98</v>
      </c>
      <c r="I4" s="95"/>
      <c r="L4" s="17"/>
      <c r="M4" s="97" t="s">
        <v>10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16</v>
      </c>
      <c r="I6" s="95"/>
      <c r="L6" s="17"/>
    </row>
    <row r="7" spans="1:46" s="1" customFormat="1" ht="16.5" customHeight="1">
      <c r="B7" s="17"/>
      <c r="E7" s="226" t="str">
        <f>'Rekapitulace zakázky'!K6</f>
        <v>Cyklické broušení výhybek v obvodu OŘ Brno</v>
      </c>
      <c r="F7" s="227"/>
      <c r="G7" s="227"/>
      <c r="H7" s="227"/>
      <c r="I7" s="95"/>
      <c r="L7" s="17"/>
    </row>
    <row r="8" spans="1:46" s="1" customFormat="1" ht="12" customHeight="1">
      <c r="B8" s="17"/>
      <c r="D8" s="24" t="s">
        <v>99</v>
      </c>
      <c r="I8" s="95"/>
      <c r="L8" s="17"/>
    </row>
    <row r="9" spans="1:46" s="2" customFormat="1" ht="16.5" customHeight="1">
      <c r="A9" s="29"/>
      <c r="B9" s="30"/>
      <c r="C9" s="29"/>
      <c r="D9" s="29"/>
      <c r="E9" s="226" t="s">
        <v>100</v>
      </c>
      <c r="F9" s="225"/>
      <c r="G9" s="225"/>
      <c r="H9" s="225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101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6" t="s">
        <v>102</v>
      </c>
      <c r="F11" s="225"/>
      <c r="G11" s="225"/>
      <c r="H11" s="225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18</v>
      </c>
      <c r="E13" s="29"/>
      <c r="F13" s="22" t="s">
        <v>1</v>
      </c>
      <c r="G13" s="29"/>
      <c r="H13" s="29"/>
      <c r="I13" s="99" t="s">
        <v>19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2" t="s">
        <v>21</v>
      </c>
      <c r="G14" s="29"/>
      <c r="H14" s="29"/>
      <c r="I14" s="99" t="s">
        <v>22</v>
      </c>
      <c r="J14" s="52" t="str">
        <f>'Rekapitulace zakázky'!AN8</f>
        <v>25. 5. 2020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24</v>
      </c>
      <c r="E16" s="29"/>
      <c r="F16" s="29"/>
      <c r="G16" s="29"/>
      <c r="H16" s="29"/>
      <c r="I16" s="99" t="s">
        <v>25</v>
      </c>
      <c r="J16" s="22" t="str">
        <f>IF('Rekapitulace zakázky'!AN10="","",'Rekapitulace zakázky'!AN10)</f>
        <v>70994234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IF('Rekapitulace zakázky'!E11="","",'Rekapitulace zakázky'!E11)</f>
        <v>Správa železnic, státní organizace</v>
      </c>
      <c r="F17" s="29"/>
      <c r="G17" s="29"/>
      <c r="H17" s="29"/>
      <c r="I17" s="99" t="s">
        <v>28</v>
      </c>
      <c r="J17" s="22" t="str">
        <f>IF('Rekapitulace zakázky'!AN11="","",'Rekapitulace zakázky'!AN11)</f>
        <v>CZ70994234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30</v>
      </c>
      <c r="E19" s="29"/>
      <c r="F19" s="29"/>
      <c r="G19" s="29"/>
      <c r="H19" s="29"/>
      <c r="I19" s="99" t="s">
        <v>25</v>
      </c>
      <c r="J19" s="25" t="str">
        <f>'Rekapitulace zakázky'!AN13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8" t="str">
        <f>'Rekapitulace zakázky'!E14</f>
        <v>Vyplň údaj</v>
      </c>
      <c r="F20" s="194"/>
      <c r="G20" s="194"/>
      <c r="H20" s="194"/>
      <c r="I20" s="99" t="s">
        <v>28</v>
      </c>
      <c r="J20" s="25" t="str">
        <f>'Rekapitulace zakázky'!AN14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32</v>
      </c>
      <c r="E22" s="29"/>
      <c r="F22" s="29"/>
      <c r="G22" s="29"/>
      <c r="H22" s="29"/>
      <c r="I22" s="99" t="s">
        <v>25</v>
      </c>
      <c r="J22" s="22" t="str">
        <f>IF('Rekapitulace zakázky'!AN16="","",'Rekapitulace zakázky'!AN16)</f>
        <v/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IF('Rekapitulace zakázky'!E17="","",'Rekapitulace zakázky'!E17)</f>
        <v xml:space="preserve"> </v>
      </c>
      <c r="F23" s="29"/>
      <c r="G23" s="29"/>
      <c r="H23" s="29"/>
      <c r="I23" s="99" t="s">
        <v>28</v>
      </c>
      <c r="J23" s="22" t="str">
        <f>IF('Rekapitulace zakázky'!AN17="","",'Rekapitulace zakázky'!AN17)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35</v>
      </c>
      <c r="E25" s="29"/>
      <c r="F25" s="29"/>
      <c r="G25" s="29"/>
      <c r="H25" s="29"/>
      <c r="I25" s="99" t="s">
        <v>25</v>
      </c>
      <c r="J25" s="22" t="str">
        <f>IF('Rekapitulace zakázky'!AN19="","",'Rekapitulace zakázky'!AN19)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IF('Rekapitulace zakázky'!E20="","",'Rekapitulace zakázky'!E20)</f>
        <v xml:space="preserve"> </v>
      </c>
      <c r="F26" s="29"/>
      <c r="G26" s="29"/>
      <c r="H26" s="29"/>
      <c r="I26" s="99" t="s">
        <v>28</v>
      </c>
      <c r="J26" s="22" t="str">
        <f>IF('Rekapitulace zakázky'!AN20="","",'Rekapitulace zakázky'!AN20)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36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198" t="s">
        <v>1</v>
      </c>
      <c r="F29" s="198"/>
      <c r="G29" s="198"/>
      <c r="H29" s="198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37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39</v>
      </c>
      <c r="G34" s="29"/>
      <c r="H34" s="29"/>
      <c r="I34" s="106" t="s">
        <v>38</v>
      </c>
      <c r="J34" s="33" t="s">
        <v>40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41</v>
      </c>
      <c r="E35" s="24" t="s">
        <v>42</v>
      </c>
      <c r="F35" s="108">
        <f>ROUND((SUM(BE122:BE159)),  2)</f>
        <v>0</v>
      </c>
      <c r="G35" s="29"/>
      <c r="H35" s="29"/>
      <c r="I35" s="109">
        <v>0.21</v>
      </c>
      <c r="J35" s="108">
        <f>ROUND(((SUM(BE122:BE159))*I35),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43</v>
      </c>
      <c r="F36" s="108">
        <f>ROUND((SUM(BF122:BF159)),  2)</f>
        <v>0</v>
      </c>
      <c r="G36" s="29"/>
      <c r="H36" s="29"/>
      <c r="I36" s="109">
        <v>0.15</v>
      </c>
      <c r="J36" s="108">
        <f>ROUND(((SUM(BF122:BF159))*I36),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8">
        <f>ROUND((SUM(BG122:BG159)),  2)</f>
        <v>0</v>
      </c>
      <c r="G37" s="29"/>
      <c r="H37" s="29"/>
      <c r="I37" s="109">
        <v>0.21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45</v>
      </c>
      <c r="F38" s="108">
        <f>ROUND((SUM(BH122:BH159)),  2)</f>
        <v>0</v>
      </c>
      <c r="G38" s="29"/>
      <c r="H38" s="29"/>
      <c r="I38" s="109">
        <v>0.15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46</v>
      </c>
      <c r="F39" s="108">
        <f>ROUND((SUM(BI122:BI159)),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47</v>
      </c>
      <c r="E41" s="57"/>
      <c r="F41" s="57"/>
      <c r="G41" s="112" t="s">
        <v>48</v>
      </c>
      <c r="H41" s="113" t="s">
        <v>49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52</v>
      </c>
      <c r="E61" s="32"/>
      <c r="F61" s="118" t="s">
        <v>53</v>
      </c>
      <c r="G61" s="42" t="s">
        <v>52</v>
      </c>
      <c r="H61" s="32"/>
      <c r="I61" s="119"/>
      <c r="J61" s="120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52</v>
      </c>
      <c r="E76" s="32"/>
      <c r="F76" s="118" t="s">
        <v>53</v>
      </c>
      <c r="G76" s="42" t="s">
        <v>52</v>
      </c>
      <c r="H76" s="32"/>
      <c r="I76" s="119"/>
      <c r="J76" s="120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6" t="str">
        <f>E7</f>
        <v>Cyklické broušení výhybek v obvodu OŘ Brno</v>
      </c>
      <c r="F85" s="227"/>
      <c r="G85" s="227"/>
      <c r="H85" s="227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99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26" t="s">
        <v>100</v>
      </c>
      <c r="F87" s="225"/>
      <c r="G87" s="225"/>
      <c r="H87" s="225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101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6" t="str">
        <f>E11</f>
        <v>01.1 - Broušení</v>
      </c>
      <c r="F89" s="225"/>
      <c r="G89" s="225"/>
      <c r="H89" s="225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20</v>
      </c>
      <c r="D91" s="29"/>
      <c r="E91" s="29"/>
      <c r="F91" s="22" t="str">
        <f>F14</f>
        <v>Obvod OŘ Brno</v>
      </c>
      <c r="G91" s="29"/>
      <c r="H91" s="29"/>
      <c r="I91" s="99" t="s">
        <v>22</v>
      </c>
      <c r="J91" s="52" t="str">
        <f>IF(J14="","",J14)</f>
        <v>25. 5. 2020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24</v>
      </c>
      <c r="D93" s="29"/>
      <c r="E93" s="29"/>
      <c r="F93" s="22" t="str">
        <f>E17</f>
        <v>Správa železnic, státní organizace</v>
      </c>
      <c r="G93" s="29"/>
      <c r="H93" s="29"/>
      <c r="I93" s="99" t="s">
        <v>32</v>
      </c>
      <c r="J93" s="27" t="str">
        <f>E23</f>
        <v xml:space="preserve"> 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30</v>
      </c>
      <c r="D94" s="29"/>
      <c r="E94" s="29"/>
      <c r="F94" s="22" t="str">
        <f>IF(E20="","",E20)</f>
        <v>Vyplň údaj</v>
      </c>
      <c r="G94" s="29"/>
      <c r="H94" s="29"/>
      <c r="I94" s="99" t="s">
        <v>35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104</v>
      </c>
      <c r="D96" s="110"/>
      <c r="E96" s="110"/>
      <c r="F96" s="110"/>
      <c r="G96" s="110"/>
      <c r="H96" s="110"/>
      <c r="I96" s="125"/>
      <c r="J96" s="126" t="s">
        <v>105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106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107</v>
      </c>
    </row>
    <row r="99" spans="1:47" s="9" customFormat="1" ht="24.95" customHeight="1">
      <c r="B99" s="128"/>
      <c r="D99" s="129" t="s">
        <v>108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10" customFormat="1" ht="19.899999999999999" customHeight="1">
      <c r="B100" s="133"/>
      <c r="D100" s="134" t="s">
        <v>109</v>
      </c>
      <c r="E100" s="135"/>
      <c r="F100" s="135"/>
      <c r="G100" s="135"/>
      <c r="H100" s="135"/>
      <c r="I100" s="136"/>
      <c r="J100" s="137">
        <f>J124</f>
        <v>0</v>
      </c>
      <c r="L100" s="133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110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26" t="str">
        <f>E7</f>
        <v>Cyklické broušení výhybek v obvodu OŘ Brno</v>
      </c>
      <c r="F110" s="227"/>
      <c r="G110" s="227"/>
      <c r="H110" s="227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99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26" t="s">
        <v>100</v>
      </c>
      <c r="F112" s="225"/>
      <c r="G112" s="225"/>
      <c r="H112" s="225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101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6" t="str">
        <f>E11</f>
        <v>01.1 - Broušení</v>
      </c>
      <c r="F114" s="225"/>
      <c r="G114" s="225"/>
      <c r="H114" s="225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20</v>
      </c>
      <c r="D116" s="29"/>
      <c r="E116" s="29"/>
      <c r="F116" s="22" t="str">
        <f>F14</f>
        <v>Obvod OŘ Brno</v>
      </c>
      <c r="G116" s="29"/>
      <c r="H116" s="29"/>
      <c r="I116" s="99" t="s">
        <v>22</v>
      </c>
      <c r="J116" s="52" t="str">
        <f>IF(J14="","",J14)</f>
        <v>25. 5. 2020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24</v>
      </c>
      <c r="D118" s="29"/>
      <c r="E118" s="29"/>
      <c r="F118" s="22" t="str">
        <f>E17</f>
        <v>Správa železnic, státní organizace</v>
      </c>
      <c r="G118" s="29"/>
      <c r="H118" s="29"/>
      <c r="I118" s="99" t="s">
        <v>32</v>
      </c>
      <c r="J118" s="27" t="str">
        <f>E23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30</v>
      </c>
      <c r="D119" s="29"/>
      <c r="E119" s="29"/>
      <c r="F119" s="22" t="str">
        <f>IF(E20="","",E20)</f>
        <v>Vyplň údaj</v>
      </c>
      <c r="G119" s="29"/>
      <c r="H119" s="29"/>
      <c r="I119" s="99" t="s">
        <v>35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111</v>
      </c>
      <c r="D121" s="141" t="s">
        <v>62</v>
      </c>
      <c r="E121" s="141" t="s">
        <v>58</v>
      </c>
      <c r="F121" s="141" t="s">
        <v>59</v>
      </c>
      <c r="G121" s="141" t="s">
        <v>112</v>
      </c>
      <c r="H121" s="141" t="s">
        <v>113</v>
      </c>
      <c r="I121" s="142" t="s">
        <v>114</v>
      </c>
      <c r="J121" s="141" t="s">
        <v>105</v>
      </c>
      <c r="K121" s="143" t="s">
        <v>115</v>
      </c>
      <c r="L121" s="144"/>
      <c r="M121" s="59" t="s">
        <v>1</v>
      </c>
      <c r="N121" s="60" t="s">
        <v>41</v>
      </c>
      <c r="O121" s="60" t="s">
        <v>116</v>
      </c>
      <c r="P121" s="60" t="s">
        <v>117</v>
      </c>
      <c r="Q121" s="60" t="s">
        <v>118</v>
      </c>
      <c r="R121" s="60" t="s">
        <v>119</v>
      </c>
      <c r="S121" s="60" t="s">
        <v>120</v>
      </c>
      <c r="T121" s="61" t="s">
        <v>121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122</v>
      </c>
      <c r="D122" s="29"/>
      <c r="E122" s="29"/>
      <c r="F122" s="29"/>
      <c r="G122" s="29"/>
      <c r="H122" s="29"/>
      <c r="I122" s="98"/>
      <c r="J122" s="145">
        <f>BK122</f>
        <v>0</v>
      </c>
      <c r="K122" s="29"/>
      <c r="L122" s="30"/>
      <c r="M122" s="62"/>
      <c r="N122" s="53"/>
      <c r="O122" s="63"/>
      <c r="P122" s="146">
        <f>P123</f>
        <v>0</v>
      </c>
      <c r="Q122" s="63"/>
      <c r="R122" s="146">
        <f>R123</f>
        <v>0</v>
      </c>
      <c r="S122" s="63"/>
      <c r="T122" s="147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76</v>
      </c>
      <c r="AU122" s="14" t="s">
        <v>107</v>
      </c>
      <c r="BK122" s="148">
        <f>BK123</f>
        <v>0</v>
      </c>
    </row>
    <row r="123" spans="1:65" s="12" customFormat="1" ht="25.9" customHeight="1">
      <c r="B123" s="149"/>
      <c r="D123" s="150" t="s">
        <v>76</v>
      </c>
      <c r="E123" s="151" t="s">
        <v>123</v>
      </c>
      <c r="F123" s="151" t="s">
        <v>124</v>
      </c>
      <c r="I123" s="152"/>
      <c r="J123" s="153">
        <f>BK123</f>
        <v>0</v>
      </c>
      <c r="L123" s="149"/>
      <c r="M123" s="154"/>
      <c r="N123" s="155"/>
      <c r="O123" s="155"/>
      <c r="P123" s="156">
        <f>P124</f>
        <v>0</v>
      </c>
      <c r="Q123" s="155"/>
      <c r="R123" s="156">
        <f>R124</f>
        <v>0</v>
      </c>
      <c r="S123" s="155"/>
      <c r="T123" s="157">
        <f>T124</f>
        <v>0</v>
      </c>
      <c r="AR123" s="150" t="s">
        <v>84</v>
      </c>
      <c r="AT123" s="158" t="s">
        <v>76</v>
      </c>
      <c r="AU123" s="158" t="s">
        <v>77</v>
      </c>
      <c r="AY123" s="150" t="s">
        <v>125</v>
      </c>
      <c r="BK123" s="159">
        <f>BK124</f>
        <v>0</v>
      </c>
    </row>
    <row r="124" spans="1:65" s="12" customFormat="1" ht="22.9" customHeight="1">
      <c r="B124" s="149"/>
      <c r="D124" s="150" t="s">
        <v>76</v>
      </c>
      <c r="E124" s="160" t="s">
        <v>126</v>
      </c>
      <c r="F124" s="160" t="s">
        <v>127</v>
      </c>
      <c r="I124" s="152"/>
      <c r="J124" s="161">
        <f>BK124</f>
        <v>0</v>
      </c>
      <c r="L124" s="149"/>
      <c r="M124" s="154"/>
      <c r="N124" s="155"/>
      <c r="O124" s="155"/>
      <c r="P124" s="156">
        <f>SUM(P125:P159)</f>
        <v>0</v>
      </c>
      <c r="Q124" s="155"/>
      <c r="R124" s="156">
        <f>SUM(R125:R159)</f>
        <v>0</v>
      </c>
      <c r="S124" s="155"/>
      <c r="T124" s="157">
        <f>SUM(T125:T159)</f>
        <v>0</v>
      </c>
      <c r="AR124" s="150" t="s">
        <v>84</v>
      </c>
      <c r="AT124" s="158" t="s">
        <v>76</v>
      </c>
      <c r="AU124" s="158" t="s">
        <v>84</v>
      </c>
      <c r="AY124" s="150" t="s">
        <v>125</v>
      </c>
      <c r="BK124" s="159">
        <f>SUM(BK125:BK159)</f>
        <v>0</v>
      </c>
    </row>
    <row r="125" spans="1:65" s="2" customFormat="1" ht="33" customHeight="1">
      <c r="A125" s="29"/>
      <c r="B125" s="162"/>
      <c r="C125" s="163" t="s">
        <v>84</v>
      </c>
      <c r="D125" s="163" t="s">
        <v>128</v>
      </c>
      <c r="E125" s="164" t="s">
        <v>129</v>
      </c>
      <c r="F125" s="165" t="s">
        <v>130</v>
      </c>
      <c r="G125" s="166" t="s">
        <v>131</v>
      </c>
      <c r="H125" s="167">
        <v>1</v>
      </c>
      <c r="I125" s="168"/>
      <c r="J125" s="169">
        <f t="shared" ref="J125:J159" si="0">ROUND(I125*H125,2)</f>
        <v>0</v>
      </c>
      <c r="K125" s="165" t="s">
        <v>132</v>
      </c>
      <c r="L125" s="30"/>
      <c r="M125" s="170" t="s">
        <v>1</v>
      </c>
      <c r="N125" s="171" t="s">
        <v>42</v>
      </c>
      <c r="O125" s="55"/>
      <c r="P125" s="172">
        <f t="shared" ref="P125:P159" si="1">O125*H125</f>
        <v>0</v>
      </c>
      <c r="Q125" s="172">
        <v>0</v>
      </c>
      <c r="R125" s="172">
        <f t="shared" ref="R125:R159" si="2">Q125*H125</f>
        <v>0</v>
      </c>
      <c r="S125" s="172">
        <v>0</v>
      </c>
      <c r="T125" s="173">
        <f t="shared" ref="T125:T159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4" t="s">
        <v>133</v>
      </c>
      <c r="AT125" s="174" t="s">
        <v>128</v>
      </c>
      <c r="AU125" s="174" t="s">
        <v>86</v>
      </c>
      <c r="AY125" s="14" t="s">
        <v>125</v>
      </c>
      <c r="BE125" s="175">
        <f t="shared" ref="BE125:BE159" si="4">IF(N125="základní",J125,0)</f>
        <v>0</v>
      </c>
      <c r="BF125" s="175">
        <f t="shared" ref="BF125:BF159" si="5">IF(N125="snížená",J125,0)</f>
        <v>0</v>
      </c>
      <c r="BG125" s="175">
        <f t="shared" ref="BG125:BG159" si="6">IF(N125="zákl. přenesená",J125,0)</f>
        <v>0</v>
      </c>
      <c r="BH125" s="175">
        <f t="shared" ref="BH125:BH159" si="7">IF(N125="sníž. přenesená",J125,0)</f>
        <v>0</v>
      </c>
      <c r="BI125" s="175">
        <f t="shared" ref="BI125:BI159" si="8">IF(N125="nulová",J125,0)</f>
        <v>0</v>
      </c>
      <c r="BJ125" s="14" t="s">
        <v>84</v>
      </c>
      <c r="BK125" s="175">
        <f t="shared" ref="BK125:BK159" si="9">ROUND(I125*H125,2)</f>
        <v>0</v>
      </c>
      <c r="BL125" s="14" t="s">
        <v>133</v>
      </c>
      <c r="BM125" s="174" t="s">
        <v>134</v>
      </c>
    </row>
    <row r="126" spans="1:65" s="2" customFormat="1" ht="33" customHeight="1">
      <c r="A126" s="29"/>
      <c r="B126" s="162"/>
      <c r="C126" s="163" t="s">
        <v>86</v>
      </c>
      <c r="D126" s="163" t="s">
        <v>128</v>
      </c>
      <c r="E126" s="164" t="s">
        <v>135</v>
      </c>
      <c r="F126" s="165" t="s">
        <v>136</v>
      </c>
      <c r="G126" s="166" t="s">
        <v>131</v>
      </c>
      <c r="H126" s="167">
        <v>1</v>
      </c>
      <c r="I126" s="168"/>
      <c r="J126" s="169">
        <f t="shared" si="0"/>
        <v>0</v>
      </c>
      <c r="K126" s="165" t="s">
        <v>132</v>
      </c>
      <c r="L126" s="30"/>
      <c r="M126" s="170" t="s">
        <v>1</v>
      </c>
      <c r="N126" s="171" t="s">
        <v>42</v>
      </c>
      <c r="O126" s="55"/>
      <c r="P126" s="172">
        <f t="shared" si="1"/>
        <v>0</v>
      </c>
      <c r="Q126" s="172">
        <v>0</v>
      </c>
      <c r="R126" s="172">
        <f t="shared" si="2"/>
        <v>0</v>
      </c>
      <c r="S126" s="172">
        <v>0</v>
      </c>
      <c r="T126" s="173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4" t="s">
        <v>133</v>
      </c>
      <c r="AT126" s="174" t="s">
        <v>128</v>
      </c>
      <c r="AU126" s="174" t="s">
        <v>86</v>
      </c>
      <c r="AY126" s="14" t="s">
        <v>125</v>
      </c>
      <c r="BE126" s="175">
        <f t="shared" si="4"/>
        <v>0</v>
      </c>
      <c r="BF126" s="175">
        <f t="shared" si="5"/>
        <v>0</v>
      </c>
      <c r="BG126" s="175">
        <f t="shared" si="6"/>
        <v>0</v>
      </c>
      <c r="BH126" s="175">
        <f t="shared" si="7"/>
        <v>0</v>
      </c>
      <c r="BI126" s="175">
        <f t="shared" si="8"/>
        <v>0</v>
      </c>
      <c r="BJ126" s="14" t="s">
        <v>84</v>
      </c>
      <c r="BK126" s="175">
        <f t="shared" si="9"/>
        <v>0</v>
      </c>
      <c r="BL126" s="14" t="s">
        <v>133</v>
      </c>
      <c r="BM126" s="174" t="s">
        <v>137</v>
      </c>
    </row>
    <row r="127" spans="1:65" s="2" customFormat="1" ht="55.5" customHeight="1">
      <c r="A127" s="29"/>
      <c r="B127" s="162"/>
      <c r="C127" s="163" t="s">
        <v>138</v>
      </c>
      <c r="D127" s="163" t="s">
        <v>128</v>
      </c>
      <c r="E127" s="164" t="s">
        <v>139</v>
      </c>
      <c r="F127" s="165" t="s">
        <v>140</v>
      </c>
      <c r="G127" s="166" t="s">
        <v>141</v>
      </c>
      <c r="H127" s="167">
        <v>1</v>
      </c>
      <c r="I127" s="168"/>
      <c r="J127" s="169">
        <f t="shared" si="0"/>
        <v>0</v>
      </c>
      <c r="K127" s="165" t="s">
        <v>132</v>
      </c>
      <c r="L127" s="30"/>
      <c r="M127" s="170" t="s">
        <v>1</v>
      </c>
      <c r="N127" s="171" t="s">
        <v>42</v>
      </c>
      <c r="O127" s="55"/>
      <c r="P127" s="172">
        <f t="shared" si="1"/>
        <v>0</v>
      </c>
      <c r="Q127" s="172">
        <v>0</v>
      </c>
      <c r="R127" s="172">
        <f t="shared" si="2"/>
        <v>0</v>
      </c>
      <c r="S127" s="172">
        <v>0</v>
      </c>
      <c r="T127" s="17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4" t="s">
        <v>133</v>
      </c>
      <c r="AT127" s="174" t="s">
        <v>128</v>
      </c>
      <c r="AU127" s="174" t="s">
        <v>86</v>
      </c>
      <c r="AY127" s="14" t="s">
        <v>125</v>
      </c>
      <c r="BE127" s="175">
        <f t="shared" si="4"/>
        <v>0</v>
      </c>
      <c r="BF127" s="175">
        <f t="shared" si="5"/>
        <v>0</v>
      </c>
      <c r="BG127" s="175">
        <f t="shared" si="6"/>
        <v>0</v>
      </c>
      <c r="BH127" s="175">
        <f t="shared" si="7"/>
        <v>0</v>
      </c>
      <c r="BI127" s="175">
        <f t="shared" si="8"/>
        <v>0</v>
      </c>
      <c r="BJ127" s="14" t="s">
        <v>84</v>
      </c>
      <c r="BK127" s="175">
        <f t="shared" si="9"/>
        <v>0</v>
      </c>
      <c r="BL127" s="14" t="s">
        <v>133</v>
      </c>
      <c r="BM127" s="174" t="s">
        <v>142</v>
      </c>
    </row>
    <row r="128" spans="1:65" s="2" customFormat="1" ht="21.75" customHeight="1">
      <c r="A128" s="29"/>
      <c r="B128" s="162"/>
      <c r="C128" s="163" t="s">
        <v>133</v>
      </c>
      <c r="D128" s="163" t="s">
        <v>128</v>
      </c>
      <c r="E128" s="164" t="s">
        <v>143</v>
      </c>
      <c r="F128" s="165" t="s">
        <v>144</v>
      </c>
      <c r="G128" s="166" t="s">
        <v>141</v>
      </c>
      <c r="H128" s="167">
        <v>1</v>
      </c>
      <c r="I128" s="168"/>
      <c r="J128" s="169">
        <f t="shared" si="0"/>
        <v>0</v>
      </c>
      <c r="K128" s="165" t="s">
        <v>132</v>
      </c>
      <c r="L128" s="30"/>
      <c r="M128" s="170" t="s">
        <v>1</v>
      </c>
      <c r="N128" s="171" t="s">
        <v>42</v>
      </c>
      <c r="O128" s="55"/>
      <c r="P128" s="172">
        <f t="shared" si="1"/>
        <v>0</v>
      </c>
      <c r="Q128" s="172">
        <v>0</v>
      </c>
      <c r="R128" s="172">
        <f t="shared" si="2"/>
        <v>0</v>
      </c>
      <c r="S128" s="172">
        <v>0</v>
      </c>
      <c r="T128" s="17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4" t="s">
        <v>133</v>
      </c>
      <c r="AT128" s="174" t="s">
        <v>128</v>
      </c>
      <c r="AU128" s="174" t="s">
        <v>86</v>
      </c>
      <c r="AY128" s="14" t="s">
        <v>125</v>
      </c>
      <c r="BE128" s="175">
        <f t="shared" si="4"/>
        <v>0</v>
      </c>
      <c r="BF128" s="175">
        <f t="shared" si="5"/>
        <v>0</v>
      </c>
      <c r="BG128" s="175">
        <f t="shared" si="6"/>
        <v>0</v>
      </c>
      <c r="BH128" s="175">
        <f t="shared" si="7"/>
        <v>0</v>
      </c>
      <c r="BI128" s="175">
        <f t="shared" si="8"/>
        <v>0</v>
      </c>
      <c r="BJ128" s="14" t="s">
        <v>84</v>
      </c>
      <c r="BK128" s="175">
        <f t="shared" si="9"/>
        <v>0</v>
      </c>
      <c r="BL128" s="14" t="s">
        <v>133</v>
      </c>
      <c r="BM128" s="174" t="s">
        <v>145</v>
      </c>
    </row>
    <row r="129" spans="1:65" s="2" customFormat="1" ht="21.75" customHeight="1">
      <c r="A129" s="29"/>
      <c r="B129" s="162"/>
      <c r="C129" s="163" t="s">
        <v>126</v>
      </c>
      <c r="D129" s="163" t="s">
        <v>128</v>
      </c>
      <c r="E129" s="164" t="s">
        <v>146</v>
      </c>
      <c r="F129" s="165" t="s">
        <v>147</v>
      </c>
      <c r="G129" s="166" t="s">
        <v>141</v>
      </c>
      <c r="H129" s="167">
        <v>1</v>
      </c>
      <c r="I129" s="168"/>
      <c r="J129" s="169">
        <f t="shared" si="0"/>
        <v>0</v>
      </c>
      <c r="K129" s="165" t="s">
        <v>132</v>
      </c>
      <c r="L129" s="30"/>
      <c r="M129" s="170" t="s">
        <v>1</v>
      </c>
      <c r="N129" s="171" t="s">
        <v>42</v>
      </c>
      <c r="O129" s="55"/>
      <c r="P129" s="172">
        <f t="shared" si="1"/>
        <v>0</v>
      </c>
      <c r="Q129" s="172">
        <v>0</v>
      </c>
      <c r="R129" s="172">
        <f t="shared" si="2"/>
        <v>0</v>
      </c>
      <c r="S129" s="172">
        <v>0</v>
      </c>
      <c r="T129" s="17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4" t="s">
        <v>133</v>
      </c>
      <c r="AT129" s="174" t="s">
        <v>128</v>
      </c>
      <c r="AU129" s="174" t="s">
        <v>86</v>
      </c>
      <c r="AY129" s="14" t="s">
        <v>125</v>
      </c>
      <c r="BE129" s="175">
        <f t="shared" si="4"/>
        <v>0</v>
      </c>
      <c r="BF129" s="175">
        <f t="shared" si="5"/>
        <v>0</v>
      </c>
      <c r="BG129" s="175">
        <f t="shared" si="6"/>
        <v>0</v>
      </c>
      <c r="BH129" s="175">
        <f t="shared" si="7"/>
        <v>0</v>
      </c>
      <c r="BI129" s="175">
        <f t="shared" si="8"/>
        <v>0</v>
      </c>
      <c r="BJ129" s="14" t="s">
        <v>84</v>
      </c>
      <c r="BK129" s="175">
        <f t="shared" si="9"/>
        <v>0</v>
      </c>
      <c r="BL129" s="14" t="s">
        <v>133</v>
      </c>
      <c r="BM129" s="174" t="s">
        <v>148</v>
      </c>
    </row>
    <row r="130" spans="1:65" s="2" customFormat="1" ht="21.75" customHeight="1">
      <c r="A130" s="29"/>
      <c r="B130" s="162"/>
      <c r="C130" s="163" t="s">
        <v>149</v>
      </c>
      <c r="D130" s="163" t="s">
        <v>128</v>
      </c>
      <c r="E130" s="164" t="s">
        <v>150</v>
      </c>
      <c r="F130" s="165" t="s">
        <v>151</v>
      </c>
      <c r="G130" s="166" t="s">
        <v>141</v>
      </c>
      <c r="H130" s="167">
        <v>1</v>
      </c>
      <c r="I130" s="168"/>
      <c r="J130" s="169">
        <f t="shared" si="0"/>
        <v>0</v>
      </c>
      <c r="K130" s="165" t="s">
        <v>132</v>
      </c>
      <c r="L130" s="30"/>
      <c r="M130" s="170" t="s">
        <v>1</v>
      </c>
      <c r="N130" s="171" t="s">
        <v>42</v>
      </c>
      <c r="O130" s="55"/>
      <c r="P130" s="172">
        <f t="shared" si="1"/>
        <v>0</v>
      </c>
      <c r="Q130" s="172">
        <v>0</v>
      </c>
      <c r="R130" s="172">
        <f t="shared" si="2"/>
        <v>0</v>
      </c>
      <c r="S130" s="172">
        <v>0</v>
      </c>
      <c r="T130" s="17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4" t="s">
        <v>133</v>
      </c>
      <c r="AT130" s="174" t="s">
        <v>128</v>
      </c>
      <c r="AU130" s="174" t="s">
        <v>86</v>
      </c>
      <c r="AY130" s="14" t="s">
        <v>125</v>
      </c>
      <c r="BE130" s="175">
        <f t="shared" si="4"/>
        <v>0</v>
      </c>
      <c r="BF130" s="175">
        <f t="shared" si="5"/>
        <v>0</v>
      </c>
      <c r="BG130" s="175">
        <f t="shared" si="6"/>
        <v>0</v>
      </c>
      <c r="BH130" s="175">
        <f t="shared" si="7"/>
        <v>0</v>
      </c>
      <c r="BI130" s="175">
        <f t="shared" si="8"/>
        <v>0</v>
      </c>
      <c r="BJ130" s="14" t="s">
        <v>84</v>
      </c>
      <c r="BK130" s="175">
        <f t="shared" si="9"/>
        <v>0</v>
      </c>
      <c r="BL130" s="14" t="s">
        <v>133</v>
      </c>
      <c r="BM130" s="174" t="s">
        <v>152</v>
      </c>
    </row>
    <row r="131" spans="1:65" s="2" customFormat="1" ht="21.75" customHeight="1">
      <c r="A131" s="29"/>
      <c r="B131" s="162"/>
      <c r="C131" s="163" t="s">
        <v>153</v>
      </c>
      <c r="D131" s="163" t="s">
        <v>128</v>
      </c>
      <c r="E131" s="164" t="s">
        <v>154</v>
      </c>
      <c r="F131" s="165" t="s">
        <v>155</v>
      </c>
      <c r="G131" s="166" t="s">
        <v>141</v>
      </c>
      <c r="H131" s="167">
        <v>1</v>
      </c>
      <c r="I131" s="168"/>
      <c r="J131" s="169">
        <f t="shared" si="0"/>
        <v>0</v>
      </c>
      <c r="K131" s="165" t="s">
        <v>132</v>
      </c>
      <c r="L131" s="30"/>
      <c r="M131" s="170" t="s">
        <v>1</v>
      </c>
      <c r="N131" s="171" t="s">
        <v>42</v>
      </c>
      <c r="O131" s="55"/>
      <c r="P131" s="172">
        <f t="shared" si="1"/>
        <v>0</v>
      </c>
      <c r="Q131" s="172">
        <v>0</v>
      </c>
      <c r="R131" s="172">
        <f t="shared" si="2"/>
        <v>0</v>
      </c>
      <c r="S131" s="172">
        <v>0</v>
      </c>
      <c r="T131" s="17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4" t="s">
        <v>133</v>
      </c>
      <c r="AT131" s="174" t="s">
        <v>128</v>
      </c>
      <c r="AU131" s="174" t="s">
        <v>86</v>
      </c>
      <c r="AY131" s="14" t="s">
        <v>125</v>
      </c>
      <c r="BE131" s="175">
        <f t="shared" si="4"/>
        <v>0</v>
      </c>
      <c r="BF131" s="175">
        <f t="shared" si="5"/>
        <v>0</v>
      </c>
      <c r="BG131" s="175">
        <f t="shared" si="6"/>
        <v>0</v>
      </c>
      <c r="BH131" s="175">
        <f t="shared" si="7"/>
        <v>0</v>
      </c>
      <c r="BI131" s="175">
        <f t="shared" si="8"/>
        <v>0</v>
      </c>
      <c r="BJ131" s="14" t="s">
        <v>84</v>
      </c>
      <c r="BK131" s="175">
        <f t="shared" si="9"/>
        <v>0</v>
      </c>
      <c r="BL131" s="14" t="s">
        <v>133</v>
      </c>
      <c r="BM131" s="174" t="s">
        <v>156</v>
      </c>
    </row>
    <row r="132" spans="1:65" s="2" customFormat="1" ht="21.75" customHeight="1">
      <c r="A132" s="29"/>
      <c r="B132" s="162"/>
      <c r="C132" s="163" t="s">
        <v>157</v>
      </c>
      <c r="D132" s="163" t="s">
        <v>128</v>
      </c>
      <c r="E132" s="164" t="s">
        <v>158</v>
      </c>
      <c r="F132" s="165" t="s">
        <v>159</v>
      </c>
      <c r="G132" s="166" t="s">
        <v>141</v>
      </c>
      <c r="H132" s="167">
        <v>1</v>
      </c>
      <c r="I132" s="168"/>
      <c r="J132" s="169">
        <f t="shared" si="0"/>
        <v>0</v>
      </c>
      <c r="K132" s="165" t="s">
        <v>132</v>
      </c>
      <c r="L132" s="30"/>
      <c r="M132" s="170" t="s">
        <v>1</v>
      </c>
      <c r="N132" s="171" t="s">
        <v>42</v>
      </c>
      <c r="O132" s="55"/>
      <c r="P132" s="172">
        <f t="shared" si="1"/>
        <v>0</v>
      </c>
      <c r="Q132" s="172">
        <v>0</v>
      </c>
      <c r="R132" s="172">
        <f t="shared" si="2"/>
        <v>0</v>
      </c>
      <c r="S132" s="172">
        <v>0</v>
      </c>
      <c r="T132" s="17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4" t="s">
        <v>133</v>
      </c>
      <c r="AT132" s="174" t="s">
        <v>128</v>
      </c>
      <c r="AU132" s="174" t="s">
        <v>86</v>
      </c>
      <c r="AY132" s="14" t="s">
        <v>125</v>
      </c>
      <c r="BE132" s="175">
        <f t="shared" si="4"/>
        <v>0</v>
      </c>
      <c r="BF132" s="175">
        <f t="shared" si="5"/>
        <v>0</v>
      </c>
      <c r="BG132" s="175">
        <f t="shared" si="6"/>
        <v>0</v>
      </c>
      <c r="BH132" s="175">
        <f t="shared" si="7"/>
        <v>0</v>
      </c>
      <c r="BI132" s="175">
        <f t="shared" si="8"/>
        <v>0</v>
      </c>
      <c r="BJ132" s="14" t="s">
        <v>84</v>
      </c>
      <c r="BK132" s="175">
        <f t="shared" si="9"/>
        <v>0</v>
      </c>
      <c r="BL132" s="14" t="s">
        <v>133</v>
      </c>
      <c r="BM132" s="174" t="s">
        <v>160</v>
      </c>
    </row>
    <row r="133" spans="1:65" s="2" customFormat="1" ht="21.75" customHeight="1">
      <c r="A133" s="29"/>
      <c r="B133" s="162"/>
      <c r="C133" s="163" t="s">
        <v>161</v>
      </c>
      <c r="D133" s="163" t="s">
        <v>128</v>
      </c>
      <c r="E133" s="164" t="s">
        <v>162</v>
      </c>
      <c r="F133" s="165" t="s">
        <v>163</v>
      </c>
      <c r="G133" s="166" t="s">
        <v>141</v>
      </c>
      <c r="H133" s="167">
        <v>1</v>
      </c>
      <c r="I133" s="168"/>
      <c r="J133" s="169">
        <f t="shared" si="0"/>
        <v>0</v>
      </c>
      <c r="K133" s="165" t="s">
        <v>132</v>
      </c>
      <c r="L133" s="30"/>
      <c r="M133" s="170" t="s">
        <v>1</v>
      </c>
      <c r="N133" s="171" t="s">
        <v>42</v>
      </c>
      <c r="O133" s="55"/>
      <c r="P133" s="172">
        <f t="shared" si="1"/>
        <v>0</v>
      </c>
      <c r="Q133" s="172">
        <v>0</v>
      </c>
      <c r="R133" s="172">
        <f t="shared" si="2"/>
        <v>0</v>
      </c>
      <c r="S133" s="172">
        <v>0</v>
      </c>
      <c r="T133" s="17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4" t="s">
        <v>133</v>
      </c>
      <c r="AT133" s="174" t="s">
        <v>128</v>
      </c>
      <c r="AU133" s="174" t="s">
        <v>86</v>
      </c>
      <c r="AY133" s="14" t="s">
        <v>125</v>
      </c>
      <c r="BE133" s="175">
        <f t="shared" si="4"/>
        <v>0</v>
      </c>
      <c r="BF133" s="175">
        <f t="shared" si="5"/>
        <v>0</v>
      </c>
      <c r="BG133" s="175">
        <f t="shared" si="6"/>
        <v>0</v>
      </c>
      <c r="BH133" s="175">
        <f t="shared" si="7"/>
        <v>0</v>
      </c>
      <c r="BI133" s="175">
        <f t="shared" si="8"/>
        <v>0</v>
      </c>
      <c r="BJ133" s="14" t="s">
        <v>84</v>
      </c>
      <c r="BK133" s="175">
        <f t="shared" si="9"/>
        <v>0</v>
      </c>
      <c r="BL133" s="14" t="s">
        <v>133</v>
      </c>
      <c r="BM133" s="174" t="s">
        <v>164</v>
      </c>
    </row>
    <row r="134" spans="1:65" s="2" customFormat="1" ht="21.75" customHeight="1">
      <c r="A134" s="29"/>
      <c r="B134" s="162"/>
      <c r="C134" s="163" t="s">
        <v>165</v>
      </c>
      <c r="D134" s="163" t="s">
        <v>128</v>
      </c>
      <c r="E134" s="164" t="s">
        <v>166</v>
      </c>
      <c r="F134" s="165" t="s">
        <v>167</v>
      </c>
      <c r="G134" s="166" t="s">
        <v>141</v>
      </c>
      <c r="H134" s="167">
        <v>1</v>
      </c>
      <c r="I134" s="168"/>
      <c r="J134" s="169">
        <f t="shared" si="0"/>
        <v>0</v>
      </c>
      <c r="K134" s="165" t="s">
        <v>132</v>
      </c>
      <c r="L134" s="30"/>
      <c r="M134" s="170" t="s">
        <v>1</v>
      </c>
      <c r="N134" s="171" t="s">
        <v>42</v>
      </c>
      <c r="O134" s="55"/>
      <c r="P134" s="172">
        <f t="shared" si="1"/>
        <v>0</v>
      </c>
      <c r="Q134" s="172">
        <v>0</v>
      </c>
      <c r="R134" s="172">
        <f t="shared" si="2"/>
        <v>0</v>
      </c>
      <c r="S134" s="172">
        <v>0</v>
      </c>
      <c r="T134" s="17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4" t="s">
        <v>133</v>
      </c>
      <c r="AT134" s="174" t="s">
        <v>128</v>
      </c>
      <c r="AU134" s="174" t="s">
        <v>86</v>
      </c>
      <c r="AY134" s="14" t="s">
        <v>125</v>
      </c>
      <c r="BE134" s="175">
        <f t="shared" si="4"/>
        <v>0</v>
      </c>
      <c r="BF134" s="175">
        <f t="shared" si="5"/>
        <v>0</v>
      </c>
      <c r="BG134" s="175">
        <f t="shared" si="6"/>
        <v>0</v>
      </c>
      <c r="BH134" s="175">
        <f t="shared" si="7"/>
        <v>0</v>
      </c>
      <c r="BI134" s="175">
        <f t="shared" si="8"/>
        <v>0</v>
      </c>
      <c r="BJ134" s="14" t="s">
        <v>84</v>
      </c>
      <c r="BK134" s="175">
        <f t="shared" si="9"/>
        <v>0</v>
      </c>
      <c r="BL134" s="14" t="s">
        <v>133</v>
      </c>
      <c r="BM134" s="174" t="s">
        <v>168</v>
      </c>
    </row>
    <row r="135" spans="1:65" s="2" customFormat="1" ht="33" customHeight="1">
      <c r="A135" s="29"/>
      <c r="B135" s="162"/>
      <c r="C135" s="163" t="s">
        <v>169</v>
      </c>
      <c r="D135" s="163" t="s">
        <v>128</v>
      </c>
      <c r="E135" s="164" t="s">
        <v>170</v>
      </c>
      <c r="F135" s="165" t="s">
        <v>171</v>
      </c>
      <c r="G135" s="166" t="s">
        <v>141</v>
      </c>
      <c r="H135" s="167">
        <v>1</v>
      </c>
      <c r="I135" s="168"/>
      <c r="J135" s="169">
        <f t="shared" si="0"/>
        <v>0</v>
      </c>
      <c r="K135" s="165" t="s">
        <v>132</v>
      </c>
      <c r="L135" s="30"/>
      <c r="M135" s="170" t="s">
        <v>1</v>
      </c>
      <c r="N135" s="171" t="s">
        <v>42</v>
      </c>
      <c r="O135" s="55"/>
      <c r="P135" s="172">
        <f t="shared" si="1"/>
        <v>0</v>
      </c>
      <c r="Q135" s="172">
        <v>0</v>
      </c>
      <c r="R135" s="172">
        <f t="shared" si="2"/>
        <v>0</v>
      </c>
      <c r="S135" s="172">
        <v>0</v>
      </c>
      <c r="T135" s="17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4" t="s">
        <v>133</v>
      </c>
      <c r="AT135" s="174" t="s">
        <v>128</v>
      </c>
      <c r="AU135" s="174" t="s">
        <v>86</v>
      </c>
      <c r="AY135" s="14" t="s">
        <v>125</v>
      </c>
      <c r="BE135" s="175">
        <f t="shared" si="4"/>
        <v>0</v>
      </c>
      <c r="BF135" s="175">
        <f t="shared" si="5"/>
        <v>0</v>
      </c>
      <c r="BG135" s="175">
        <f t="shared" si="6"/>
        <v>0</v>
      </c>
      <c r="BH135" s="175">
        <f t="shared" si="7"/>
        <v>0</v>
      </c>
      <c r="BI135" s="175">
        <f t="shared" si="8"/>
        <v>0</v>
      </c>
      <c r="BJ135" s="14" t="s">
        <v>84</v>
      </c>
      <c r="BK135" s="175">
        <f t="shared" si="9"/>
        <v>0</v>
      </c>
      <c r="BL135" s="14" t="s">
        <v>133</v>
      </c>
      <c r="BM135" s="174" t="s">
        <v>172</v>
      </c>
    </row>
    <row r="136" spans="1:65" s="2" customFormat="1" ht="33" customHeight="1">
      <c r="A136" s="29"/>
      <c r="B136" s="162"/>
      <c r="C136" s="163" t="s">
        <v>173</v>
      </c>
      <c r="D136" s="163" t="s">
        <v>128</v>
      </c>
      <c r="E136" s="164" t="s">
        <v>174</v>
      </c>
      <c r="F136" s="165" t="s">
        <v>175</v>
      </c>
      <c r="G136" s="166" t="s">
        <v>141</v>
      </c>
      <c r="H136" s="167">
        <v>1</v>
      </c>
      <c r="I136" s="168"/>
      <c r="J136" s="169">
        <f t="shared" si="0"/>
        <v>0</v>
      </c>
      <c r="K136" s="165" t="s">
        <v>132</v>
      </c>
      <c r="L136" s="30"/>
      <c r="M136" s="170" t="s">
        <v>1</v>
      </c>
      <c r="N136" s="171" t="s">
        <v>42</v>
      </c>
      <c r="O136" s="55"/>
      <c r="P136" s="172">
        <f t="shared" si="1"/>
        <v>0</v>
      </c>
      <c r="Q136" s="172">
        <v>0</v>
      </c>
      <c r="R136" s="172">
        <f t="shared" si="2"/>
        <v>0</v>
      </c>
      <c r="S136" s="172">
        <v>0</v>
      </c>
      <c r="T136" s="17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4" t="s">
        <v>133</v>
      </c>
      <c r="AT136" s="174" t="s">
        <v>128</v>
      </c>
      <c r="AU136" s="174" t="s">
        <v>86</v>
      </c>
      <c r="AY136" s="14" t="s">
        <v>125</v>
      </c>
      <c r="BE136" s="175">
        <f t="shared" si="4"/>
        <v>0</v>
      </c>
      <c r="BF136" s="175">
        <f t="shared" si="5"/>
        <v>0</v>
      </c>
      <c r="BG136" s="175">
        <f t="shared" si="6"/>
        <v>0</v>
      </c>
      <c r="BH136" s="175">
        <f t="shared" si="7"/>
        <v>0</v>
      </c>
      <c r="BI136" s="175">
        <f t="shared" si="8"/>
        <v>0</v>
      </c>
      <c r="BJ136" s="14" t="s">
        <v>84</v>
      </c>
      <c r="BK136" s="175">
        <f t="shared" si="9"/>
        <v>0</v>
      </c>
      <c r="BL136" s="14" t="s">
        <v>133</v>
      </c>
      <c r="BM136" s="174" t="s">
        <v>176</v>
      </c>
    </row>
    <row r="137" spans="1:65" s="2" customFormat="1" ht="33" customHeight="1">
      <c r="A137" s="29"/>
      <c r="B137" s="162"/>
      <c r="C137" s="163" t="s">
        <v>177</v>
      </c>
      <c r="D137" s="163" t="s">
        <v>128</v>
      </c>
      <c r="E137" s="164" t="s">
        <v>178</v>
      </c>
      <c r="F137" s="165" t="s">
        <v>179</v>
      </c>
      <c r="G137" s="166" t="s">
        <v>141</v>
      </c>
      <c r="H137" s="167">
        <v>1</v>
      </c>
      <c r="I137" s="168"/>
      <c r="J137" s="169">
        <f t="shared" si="0"/>
        <v>0</v>
      </c>
      <c r="K137" s="165" t="s">
        <v>132</v>
      </c>
      <c r="L137" s="30"/>
      <c r="M137" s="170" t="s">
        <v>1</v>
      </c>
      <c r="N137" s="171" t="s">
        <v>42</v>
      </c>
      <c r="O137" s="55"/>
      <c r="P137" s="172">
        <f t="shared" si="1"/>
        <v>0</v>
      </c>
      <c r="Q137" s="172">
        <v>0</v>
      </c>
      <c r="R137" s="172">
        <f t="shared" si="2"/>
        <v>0</v>
      </c>
      <c r="S137" s="172">
        <v>0</v>
      </c>
      <c r="T137" s="17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4" t="s">
        <v>133</v>
      </c>
      <c r="AT137" s="174" t="s">
        <v>128</v>
      </c>
      <c r="AU137" s="174" t="s">
        <v>86</v>
      </c>
      <c r="AY137" s="14" t="s">
        <v>125</v>
      </c>
      <c r="BE137" s="175">
        <f t="shared" si="4"/>
        <v>0</v>
      </c>
      <c r="BF137" s="175">
        <f t="shared" si="5"/>
        <v>0</v>
      </c>
      <c r="BG137" s="175">
        <f t="shared" si="6"/>
        <v>0</v>
      </c>
      <c r="BH137" s="175">
        <f t="shared" si="7"/>
        <v>0</v>
      </c>
      <c r="BI137" s="175">
        <f t="shared" si="8"/>
        <v>0</v>
      </c>
      <c r="BJ137" s="14" t="s">
        <v>84</v>
      </c>
      <c r="BK137" s="175">
        <f t="shared" si="9"/>
        <v>0</v>
      </c>
      <c r="BL137" s="14" t="s">
        <v>133</v>
      </c>
      <c r="BM137" s="174" t="s">
        <v>180</v>
      </c>
    </row>
    <row r="138" spans="1:65" s="2" customFormat="1" ht="33" customHeight="1">
      <c r="A138" s="29"/>
      <c r="B138" s="162"/>
      <c r="C138" s="163" t="s">
        <v>181</v>
      </c>
      <c r="D138" s="163" t="s">
        <v>128</v>
      </c>
      <c r="E138" s="164" t="s">
        <v>182</v>
      </c>
      <c r="F138" s="165" t="s">
        <v>183</v>
      </c>
      <c r="G138" s="166" t="s">
        <v>141</v>
      </c>
      <c r="H138" s="167">
        <v>1</v>
      </c>
      <c r="I138" s="168"/>
      <c r="J138" s="169">
        <f t="shared" si="0"/>
        <v>0</v>
      </c>
      <c r="K138" s="165" t="s">
        <v>132</v>
      </c>
      <c r="L138" s="30"/>
      <c r="M138" s="170" t="s">
        <v>1</v>
      </c>
      <c r="N138" s="171" t="s">
        <v>42</v>
      </c>
      <c r="O138" s="55"/>
      <c r="P138" s="172">
        <f t="shared" si="1"/>
        <v>0</v>
      </c>
      <c r="Q138" s="172">
        <v>0</v>
      </c>
      <c r="R138" s="172">
        <f t="shared" si="2"/>
        <v>0</v>
      </c>
      <c r="S138" s="172">
        <v>0</v>
      </c>
      <c r="T138" s="17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4" t="s">
        <v>133</v>
      </c>
      <c r="AT138" s="174" t="s">
        <v>128</v>
      </c>
      <c r="AU138" s="174" t="s">
        <v>86</v>
      </c>
      <c r="AY138" s="14" t="s">
        <v>125</v>
      </c>
      <c r="BE138" s="175">
        <f t="shared" si="4"/>
        <v>0</v>
      </c>
      <c r="BF138" s="175">
        <f t="shared" si="5"/>
        <v>0</v>
      </c>
      <c r="BG138" s="175">
        <f t="shared" si="6"/>
        <v>0</v>
      </c>
      <c r="BH138" s="175">
        <f t="shared" si="7"/>
        <v>0</v>
      </c>
      <c r="BI138" s="175">
        <f t="shared" si="8"/>
        <v>0</v>
      </c>
      <c r="BJ138" s="14" t="s">
        <v>84</v>
      </c>
      <c r="BK138" s="175">
        <f t="shared" si="9"/>
        <v>0</v>
      </c>
      <c r="BL138" s="14" t="s">
        <v>133</v>
      </c>
      <c r="BM138" s="174" t="s">
        <v>184</v>
      </c>
    </row>
    <row r="139" spans="1:65" s="2" customFormat="1" ht="33" customHeight="1">
      <c r="A139" s="29"/>
      <c r="B139" s="162"/>
      <c r="C139" s="163" t="s">
        <v>8</v>
      </c>
      <c r="D139" s="163" t="s">
        <v>128</v>
      </c>
      <c r="E139" s="164" t="s">
        <v>185</v>
      </c>
      <c r="F139" s="165" t="s">
        <v>186</v>
      </c>
      <c r="G139" s="166" t="s">
        <v>141</v>
      </c>
      <c r="H139" s="167">
        <v>1</v>
      </c>
      <c r="I139" s="168"/>
      <c r="J139" s="169">
        <f t="shared" si="0"/>
        <v>0</v>
      </c>
      <c r="K139" s="165" t="s">
        <v>132</v>
      </c>
      <c r="L139" s="30"/>
      <c r="M139" s="170" t="s">
        <v>1</v>
      </c>
      <c r="N139" s="171" t="s">
        <v>42</v>
      </c>
      <c r="O139" s="55"/>
      <c r="P139" s="172">
        <f t="shared" si="1"/>
        <v>0</v>
      </c>
      <c r="Q139" s="172">
        <v>0</v>
      </c>
      <c r="R139" s="172">
        <f t="shared" si="2"/>
        <v>0</v>
      </c>
      <c r="S139" s="172">
        <v>0</v>
      </c>
      <c r="T139" s="17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4" t="s">
        <v>133</v>
      </c>
      <c r="AT139" s="174" t="s">
        <v>128</v>
      </c>
      <c r="AU139" s="174" t="s">
        <v>86</v>
      </c>
      <c r="AY139" s="14" t="s">
        <v>125</v>
      </c>
      <c r="BE139" s="175">
        <f t="shared" si="4"/>
        <v>0</v>
      </c>
      <c r="BF139" s="175">
        <f t="shared" si="5"/>
        <v>0</v>
      </c>
      <c r="BG139" s="175">
        <f t="shared" si="6"/>
        <v>0</v>
      </c>
      <c r="BH139" s="175">
        <f t="shared" si="7"/>
        <v>0</v>
      </c>
      <c r="BI139" s="175">
        <f t="shared" si="8"/>
        <v>0</v>
      </c>
      <c r="BJ139" s="14" t="s">
        <v>84</v>
      </c>
      <c r="BK139" s="175">
        <f t="shared" si="9"/>
        <v>0</v>
      </c>
      <c r="BL139" s="14" t="s">
        <v>133</v>
      </c>
      <c r="BM139" s="174" t="s">
        <v>187</v>
      </c>
    </row>
    <row r="140" spans="1:65" s="2" customFormat="1" ht="33" customHeight="1">
      <c r="A140" s="29"/>
      <c r="B140" s="162"/>
      <c r="C140" s="163" t="s">
        <v>188</v>
      </c>
      <c r="D140" s="163" t="s">
        <v>128</v>
      </c>
      <c r="E140" s="164" t="s">
        <v>189</v>
      </c>
      <c r="F140" s="165" t="s">
        <v>190</v>
      </c>
      <c r="G140" s="166" t="s">
        <v>141</v>
      </c>
      <c r="H140" s="167">
        <v>1</v>
      </c>
      <c r="I140" s="168"/>
      <c r="J140" s="169">
        <f t="shared" si="0"/>
        <v>0</v>
      </c>
      <c r="K140" s="165" t="s">
        <v>132</v>
      </c>
      <c r="L140" s="30"/>
      <c r="M140" s="170" t="s">
        <v>1</v>
      </c>
      <c r="N140" s="171" t="s">
        <v>42</v>
      </c>
      <c r="O140" s="55"/>
      <c r="P140" s="172">
        <f t="shared" si="1"/>
        <v>0</v>
      </c>
      <c r="Q140" s="172">
        <v>0</v>
      </c>
      <c r="R140" s="172">
        <f t="shared" si="2"/>
        <v>0</v>
      </c>
      <c r="S140" s="172">
        <v>0</v>
      </c>
      <c r="T140" s="17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4" t="s">
        <v>133</v>
      </c>
      <c r="AT140" s="174" t="s">
        <v>128</v>
      </c>
      <c r="AU140" s="174" t="s">
        <v>86</v>
      </c>
      <c r="AY140" s="14" t="s">
        <v>125</v>
      </c>
      <c r="BE140" s="175">
        <f t="shared" si="4"/>
        <v>0</v>
      </c>
      <c r="BF140" s="175">
        <f t="shared" si="5"/>
        <v>0</v>
      </c>
      <c r="BG140" s="175">
        <f t="shared" si="6"/>
        <v>0</v>
      </c>
      <c r="BH140" s="175">
        <f t="shared" si="7"/>
        <v>0</v>
      </c>
      <c r="BI140" s="175">
        <f t="shared" si="8"/>
        <v>0</v>
      </c>
      <c r="BJ140" s="14" t="s">
        <v>84</v>
      </c>
      <c r="BK140" s="175">
        <f t="shared" si="9"/>
        <v>0</v>
      </c>
      <c r="BL140" s="14" t="s">
        <v>133</v>
      </c>
      <c r="BM140" s="174" t="s">
        <v>191</v>
      </c>
    </row>
    <row r="141" spans="1:65" s="2" customFormat="1" ht="33" customHeight="1">
      <c r="A141" s="29"/>
      <c r="B141" s="162"/>
      <c r="C141" s="163" t="s">
        <v>192</v>
      </c>
      <c r="D141" s="163" t="s">
        <v>128</v>
      </c>
      <c r="E141" s="164" t="s">
        <v>193</v>
      </c>
      <c r="F141" s="165" t="s">
        <v>194</v>
      </c>
      <c r="G141" s="166" t="s">
        <v>141</v>
      </c>
      <c r="H141" s="167">
        <v>1</v>
      </c>
      <c r="I141" s="168"/>
      <c r="J141" s="169">
        <f t="shared" si="0"/>
        <v>0</v>
      </c>
      <c r="K141" s="165" t="s">
        <v>132</v>
      </c>
      <c r="L141" s="30"/>
      <c r="M141" s="170" t="s">
        <v>1</v>
      </c>
      <c r="N141" s="171" t="s">
        <v>42</v>
      </c>
      <c r="O141" s="55"/>
      <c r="P141" s="172">
        <f t="shared" si="1"/>
        <v>0</v>
      </c>
      <c r="Q141" s="172">
        <v>0</v>
      </c>
      <c r="R141" s="172">
        <f t="shared" si="2"/>
        <v>0</v>
      </c>
      <c r="S141" s="172">
        <v>0</v>
      </c>
      <c r="T141" s="17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4" t="s">
        <v>133</v>
      </c>
      <c r="AT141" s="174" t="s">
        <v>128</v>
      </c>
      <c r="AU141" s="174" t="s">
        <v>86</v>
      </c>
      <c r="AY141" s="14" t="s">
        <v>125</v>
      </c>
      <c r="BE141" s="175">
        <f t="shared" si="4"/>
        <v>0</v>
      </c>
      <c r="BF141" s="175">
        <f t="shared" si="5"/>
        <v>0</v>
      </c>
      <c r="BG141" s="175">
        <f t="shared" si="6"/>
        <v>0</v>
      </c>
      <c r="BH141" s="175">
        <f t="shared" si="7"/>
        <v>0</v>
      </c>
      <c r="BI141" s="175">
        <f t="shared" si="8"/>
        <v>0</v>
      </c>
      <c r="BJ141" s="14" t="s">
        <v>84</v>
      </c>
      <c r="BK141" s="175">
        <f t="shared" si="9"/>
        <v>0</v>
      </c>
      <c r="BL141" s="14" t="s">
        <v>133</v>
      </c>
      <c r="BM141" s="174" t="s">
        <v>195</v>
      </c>
    </row>
    <row r="142" spans="1:65" s="2" customFormat="1" ht="33" customHeight="1">
      <c r="A142" s="29"/>
      <c r="B142" s="162"/>
      <c r="C142" s="163" t="s">
        <v>196</v>
      </c>
      <c r="D142" s="163" t="s">
        <v>128</v>
      </c>
      <c r="E142" s="164" t="s">
        <v>197</v>
      </c>
      <c r="F142" s="165" t="s">
        <v>198</v>
      </c>
      <c r="G142" s="166" t="s">
        <v>141</v>
      </c>
      <c r="H142" s="167">
        <v>1</v>
      </c>
      <c r="I142" s="168"/>
      <c r="J142" s="169">
        <f t="shared" si="0"/>
        <v>0</v>
      </c>
      <c r="K142" s="165" t="s">
        <v>132</v>
      </c>
      <c r="L142" s="30"/>
      <c r="M142" s="170" t="s">
        <v>1</v>
      </c>
      <c r="N142" s="171" t="s">
        <v>42</v>
      </c>
      <c r="O142" s="55"/>
      <c r="P142" s="172">
        <f t="shared" si="1"/>
        <v>0</v>
      </c>
      <c r="Q142" s="172">
        <v>0</v>
      </c>
      <c r="R142" s="172">
        <f t="shared" si="2"/>
        <v>0</v>
      </c>
      <c r="S142" s="172">
        <v>0</v>
      </c>
      <c r="T142" s="17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4" t="s">
        <v>133</v>
      </c>
      <c r="AT142" s="174" t="s">
        <v>128</v>
      </c>
      <c r="AU142" s="174" t="s">
        <v>86</v>
      </c>
      <c r="AY142" s="14" t="s">
        <v>125</v>
      </c>
      <c r="BE142" s="175">
        <f t="shared" si="4"/>
        <v>0</v>
      </c>
      <c r="BF142" s="175">
        <f t="shared" si="5"/>
        <v>0</v>
      </c>
      <c r="BG142" s="175">
        <f t="shared" si="6"/>
        <v>0</v>
      </c>
      <c r="BH142" s="175">
        <f t="shared" si="7"/>
        <v>0</v>
      </c>
      <c r="BI142" s="175">
        <f t="shared" si="8"/>
        <v>0</v>
      </c>
      <c r="BJ142" s="14" t="s">
        <v>84</v>
      </c>
      <c r="BK142" s="175">
        <f t="shared" si="9"/>
        <v>0</v>
      </c>
      <c r="BL142" s="14" t="s">
        <v>133</v>
      </c>
      <c r="BM142" s="174" t="s">
        <v>199</v>
      </c>
    </row>
    <row r="143" spans="1:65" s="2" customFormat="1" ht="33" customHeight="1">
      <c r="A143" s="29"/>
      <c r="B143" s="162"/>
      <c r="C143" s="163" t="s">
        <v>200</v>
      </c>
      <c r="D143" s="163" t="s">
        <v>128</v>
      </c>
      <c r="E143" s="164" t="s">
        <v>201</v>
      </c>
      <c r="F143" s="165" t="s">
        <v>202</v>
      </c>
      <c r="G143" s="166" t="s">
        <v>141</v>
      </c>
      <c r="H143" s="167">
        <v>1</v>
      </c>
      <c r="I143" s="168"/>
      <c r="J143" s="169">
        <f t="shared" si="0"/>
        <v>0</v>
      </c>
      <c r="K143" s="165" t="s">
        <v>132</v>
      </c>
      <c r="L143" s="30"/>
      <c r="M143" s="170" t="s">
        <v>1</v>
      </c>
      <c r="N143" s="171" t="s">
        <v>42</v>
      </c>
      <c r="O143" s="55"/>
      <c r="P143" s="172">
        <f t="shared" si="1"/>
        <v>0</v>
      </c>
      <c r="Q143" s="172">
        <v>0</v>
      </c>
      <c r="R143" s="172">
        <f t="shared" si="2"/>
        <v>0</v>
      </c>
      <c r="S143" s="172">
        <v>0</v>
      </c>
      <c r="T143" s="17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4" t="s">
        <v>133</v>
      </c>
      <c r="AT143" s="174" t="s">
        <v>128</v>
      </c>
      <c r="AU143" s="174" t="s">
        <v>86</v>
      </c>
      <c r="AY143" s="14" t="s">
        <v>125</v>
      </c>
      <c r="BE143" s="175">
        <f t="shared" si="4"/>
        <v>0</v>
      </c>
      <c r="BF143" s="175">
        <f t="shared" si="5"/>
        <v>0</v>
      </c>
      <c r="BG143" s="175">
        <f t="shared" si="6"/>
        <v>0</v>
      </c>
      <c r="BH143" s="175">
        <f t="shared" si="7"/>
        <v>0</v>
      </c>
      <c r="BI143" s="175">
        <f t="shared" si="8"/>
        <v>0</v>
      </c>
      <c r="BJ143" s="14" t="s">
        <v>84</v>
      </c>
      <c r="BK143" s="175">
        <f t="shared" si="9"/>
        <v>0</v>
      </c>
      <c r="BL143" s="14" t="s">
        <v>133</v>
      </c>
      <c r="BM143" s="174" t="s">
        <v>203</v>
      </c>
    </row>
    <row r="144" spans="1:65" s="2" customFormat="1" ht="21.75" customHeight="1">
      <c r="A144" s="29"/>
      <c r="B144" s="162"/>
      <c r="C144" s="163" t="s">
        <v>204</v>
      </c>
      <c r="D144" s="163" t="s">
        <v>128</v>
      </c>
      <c r="E144" s="164" t="s">
        <v>205</v>
      </c>
      <c r="F144" s="165" t="s">
        <v>206</v>
      </c>
      <c r="G144" s="166" t="s">
        <v>131</v>
      </c>
      <c r="H144" s="167">
        <v>1</v>
      </c>
      <c r="I144" s="168"/>
      <c r="J144" s="169">
        <f t="shared" si="0"/>
        <v>0</v>
      </c>
      <c r="K144" s="165" t="s">
        <v>132</v>
      </c>
      <c r="L144" s="30"/>
      <c r="M144" s="170" t="s">
        <v>1</v>
      </c>
      <c r="N144" s="171" t="s">
        <v>42</v>
      </c>
      <c r="O144" s="55"/>
      <c r="P144" s="172">
        <f t="shared" si="1"/>
        <v>0</v>
      </c>
      <c r="Q144" s="172">
        <v>0</v>
      </c>
      <c r="R144" s="172">
        <f t="shared" si="2"/>
        <v>0</v>
      </c>
      <c r="S144" s="172">
        <v>0</v>
      </c>
      <c r="T144" s="17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4" t="s">
        <v>133</v>
      </c>
      <c r="AT144" s="174" t="s">
        <v>128</v>
      </c>
      <c r="AU144" s="174" t="s">
        <v>86</v>
      </c>
      <c r="AY144" s="14" t="s">
        <v>125</v>
      </c>
      <c r="BE144" s="175">
        <f t="shared" si="4"/>
        <v>0</v>
      </c>
      <c r="BF144" s="175">
        <f t="shared" si="5"/>
        <v>0</v>
      </c>
      <c r="BG144" s="175">
        <f t="shared" si="6"/>
        <v>0</v>
      </c>
      <c r="BH144" s="175">
        <f t="shared" si="7"/>
        <v>0</v>
      </c>
      <c r="BI144" s="175">
        <f t="shared" si="8"/>
        <v>0</v>
      </c>
      <c r="BJ144" s="14" t="s">
        <v>84</v>
      </c>
      <c r="BK144" s="175">
        <f t="shared" si="9"/>
        <v>0</v>
      </c>
      <c r="BL144" s="14" t="s">
        <v>133</v>
      </c>
      <c r="BM144" s="174" t="s">
        <v>207</v>
      </c>
    </row>
    <row r="145" spans="1:65" s="2" customFormat="1" ht="21.75" customHeight="1">
      <c r="A145" s="29"/>
      <c r="B145" s="162"/>
      <c r="C145" s="163" t="s">
        <v>7</v>
      </c>
      <c r="D145" s="163" t="s">
        <v>128</v>
      </c>
      <c r="E145" s="164" t="s">
        <v>208</v>
      </c>
      <c r="F145" s="165" t="s">
        <v>209</v>
      </c>
      <c r="G145" s="166" t="s">
        <v>131</v>
      </c>
      <c r="H145" s="167">
        <v>1</v>
      </c>
      <c r="I145" s="168"/>
      <c r="J145" s="169">
        <f t="shared" si="0"/>
        <v>0</v>
      </c>
      <c r="K145" s="165" t="s">
        <v>132</v>
      </c>
      <c r="L145" s="30"/>
      <c r="M145" s="170" t="s">
        <v>1</v>
      </c>
      <c r="N145" s="171" t="s">
        <v>42</v>
      </c>
      <c r="O145" s="55"/>
      <c r="P145" s="172">
        <f t="shared" si="1"/>
        <v>0</v>
      </c>
      <c r="Q145" s="172">
        <v>0</v>
      </c>
      <c r="R145" s="172">
        <f t="shared" si="2"/>
        <v>0</v>
      </c>
      <c r="S145" s="172">
        <v>0</v>
      </c>
      <c r="T145" s="17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4" t="s">
        <v>133</v>
      </c>
      <c r="AT145" s="174" t="s">
        <v>128</v>
      </c>
      <c r="AU145" s="174" t="s">
        <v>86</v>
      </c>
      <c r="AY145" s="14" t="s">
        <v>125</v>
      </c>
      <c r="BE145" s="175">
        <f t="shared" si="4"/>
        <v>0</v>
      </c>
      <c r="BF145" s="175">
        <f t="shared" si="5"/>
        <v>0</v>
      </c>
      <c r="BG145" s="175">
        <f t="shared" si="6"/>
        <v>0</v>
      </c>
      <c r="BH145" s="175">
        <f t="shared" si="7"/>
        <v>0</v>
      </c>
      <c r="BI145" s="175">
        <f t="shared" si="8"/>
        <v>0</v>
      </c>
      <c r="BJ145" s="14" t="s">
        <v>84</v>
      </c>
      <c r="BK145" s="175">
        <f t="shared" si="9"/>
        <v>0</v>
      </c>
      <c r="BL145" s="14" t="s">
        <v>133</v>
      </c>
      <c r="BM145" s="174" t="s">
        <v>210</v>
      </c>
    </row>
    <row r="146" spans="1:65" s="2" customFormat="1" ht="21.75" customHeight="1">
      <c r="A146" s="29"/>
      <c r="B146" s="162"/>
      <c r="C146" s="163" t="s">
        <v>211</v>
      </c>
      <c r="D146" s="163" t="s">
        <v>128</v>
      </c>
      <c r="E146" s="164" t="s">
        <v>212</v>
      </c>
      <c r="F146" s="165" t="s">
        <v>213</v>
      </c>
      <c r="G146" s="166" t="s">
        <v>131</v>
      </c>
      <c r="H146" s="167">
        <v>1</v>
      </c>
      <c r="I146" s="168"/>
      <c r="J146" s="169">
        <f t="shared" si="0"/>
        <v>0</v>
      </c>
      <c r="K146" s="165" t="s">
        <v>132</v>
      </c>
      <c r="L146" s="30"/>
      <c r="M146" s="170" t="s">
        <v>1</v>
      </c>
      <c r="N146" s="171" t="s">
        <v>42</v>
      </c>
      <c r="O146" s="55"/>
      <c r="P146" s="172">
        <f t="shared" si="1"/>
        <v>0</v>
      </c>
      <c r="Q146" s="172">
        <v>0</v>
      </c>
      <c r="R146" s="172">
        <f t="shared" si="2"/>
        <v>0</v>
      </c>
      <c r="S146" s="172">
        <v>0</v>
      </c>
      <c r="T146" s="17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4" t="s">
        <v>133</v>
      </c>
      <c r="AT146" s="174" t="s">
        <v>128</v>
      </c>
      <c r="AU146" s="174" t="s">
        <v>86</v>
      </c>
      <c r="AY146" s="14" t="s">
        <v>125</v>
      </c>
      <c r="BE146" s="175">
        <f t="shared" si="4"/>
        <v>0</v>
      </c>
      <c r="BF146" s="175">
        <f t="shared" si="5"/>
        <v>0</v>
      </c>
      <c r="BG146" s="175">
        <f t="shared" si="6"/>
        <v>0</v>
      </c>
      <c r="BH146" s="175">
        <f t="shared" si="7"/>
        <v>0</v>
      </c>
      <c r="BI146" s="175">
        <f t="shared" si="8"/>
        <v>0</v>
      </c>
      <c r="BJ146" s="14" t="s">
        <v>84</v>
      </c>
      <c r="BK146" s="175">
        <f t="shared" si="9"/>
        <v>0</v>
      </c>
      <c r="BL146" s="14" t="s">
        <v>133</v>
      </c>
      <c r="BM146" s="174" t="s">
        <v>214</v>
      </c>
    </row>
    <row r="147" spans="1:65" s="2" customFormat="1" ht="21.75" customHeight="1">
      <c r="A147" s="29"/>
      <c r="B147" s="162"/>
      <c r="C147" s="163" t="s">
        <v>215</v>
      </c>
      <c r="D147" s="163" t="s">
        <v>128</v>
      </c>
      <c r="E147" s="164" t="s">
        <v>216</v>
      </c>
      <c r="F147" s="165" t="s">
        <v>217</v>
      </c>
      <c r="G147" s="166" t="s">
        <v>131</v>
      </c>
      <c r="H147" s="167">
        <v>1</v>
      </c>
      <c r="I147" s="168"/>
      <c r="J147" s="169">
        <f t="shared" si="0"/>
        <v>0</v>
      </c>
      <c r="K147" s="165" t="s">
        <v>132</v>
      </c>
      <c r="L147" s="30"/>
      <c r="M147" s="170" t="s">
        <v>1</v>
      </c>
      <c r="N147" s="171" t="s">
        <v>42</v>
      </c>
      <c r="O147" s="55"/>
      <c r="P147" s="172">
        <f t="shared" si="1"/>
        <v>0</v>
      </c>
      <c r="Q147" s="172">
        <v>0</v>
      </c>
      <c r="R147" s="172">
        <f t="shared" si="2"/>
        <v>0</v>
      </c>
      <c r="S147" s="172">
        <v>0</v>
      </c>
      <c r="T147" s="17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4" t="s">
        <v>133</v>
      </c>
      <c r="AT147" s="174" t="s">
        <v>128</v>
      </c>
      <c r="AU147" s="174" t="s">
        <v>86</v>
      </c>
      <c r="AY147" s="14" t="s">
        <v>125</v>
      </c>
      <c r="BE147" s="175">
        <f t="shared" si="4"/>
        <v>0</v>
      </c>
      <c r="BF147" s="175">
        <f t="shared" si="5"/>
        <v>0</v>
      </c>
      <c r="BG147" s="175">
        <f t="shared" si="6"/>
        <v>0</v>
      </c>
      <c r="BH147" s="175">
        <f t="shared" si="7"/>
        <v>0</v>
      </c>
      <c r="BI147" s="175">
        <f t="shared" si="8"/>
        <v>0</v>
      </c>
      <c r="BJ147" s="14" t="s">
        <v>84</v>
      </c>
      <c r="BK147" s="175">
        <f t="shared" si="9"/>
        <v>0</v>
      </c>
      <c r="BL147" s="14" t="s">
        <v>133</v>
      </c>
      <c r="BM147" s="174" t="s">
        <v>218</v>
      </c>
    </row>
    <row r="148" spans="1:65" s="2" customFormat="1" ht="21.75" customHeight="1">
      <c r="A148" s="29"/>
      <c r="B148" s="162"/>
      <c r="C148" s="163" t="s">
        <v>219</v>
      </c>
      <c r="D148" s="163" t="s">
        <v>128</v>
      </c>
      <c r="E148" s="164" t="s">
        <v>220</v>
      </c>
      <c r="F148" s="165" t="s">
        <v>221</v>
      </c>
      <c r="G148" s="166" t="s">
        <v>131</v>
      </c>
      <c r="H148" s="167">
        <v>1</v>
      </c>
      <c r="I148" s="168"/>
      <c r="J148" s="169">
        <f t="shared" si="0"/>
        <v>0</v>
      </c>
      <c r="K148" s="165" t="s">
        <v>132</v>
      </c>
      <c r="L148" s="30"/>
      <c r="M148" s="170" t="s">
        <v>1</v>
      </c>
      <c r="N148" s="171" t="s">
        <v>42</v>
      </c>
      <c r="O148" s="55"/>
      <c r="P148" s="172">
        <f t="shared" si="1"/>
        <v>0</v>
      </c>
      <c r="Q148" s="172">
        <v>0</v>
      </c>
      <c r="R148" s="172">
        <f t="shared" si="2"/>
        <v>0</v>
      </c>
      <c r="S148" s="172">
        <v>0</v>
      </c>
      <c r="T148" s="17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4" t="s">
        <v>133</v>
      </c>
      <c r="AT148" s="174" t="s">
        <v>128</v>
      </c>
      <c r="AU148" s="174" t="s">
        <v>86</v>
      </c>
      <c r="AY148" s="14" t="s">
        <v>125</v>
      </c>
      <c r="BE148" s="175">
        <f t="shared" si="4"/>
        <v>0</v>
      </c>
      <c r="BF148" s="175">
        <f t="shared" si="5"/>
        <v>0</v>
      </c>
      <c r="BG148" s="175">
        <f t="shared" si="6"/>
        <v>0</v>
      </c>
      <c r="BH148" s="175">
        <f t="shared" si="7"/>
        <v>0</v>
      </c>
      <c r="BI148" s="175">
        <f t="shared" si="8"/>
        <v>0</v>
      </c>
      <c r="BJ148" s="14" t="s">
        <v>84</v>
      </c>
      <c r="BK148" s="175">
        <f t="shared" si="9"/>
        <v>0</v>
      </c>
      <c r="BL148" s="14" t="s">
        <v>133</v>
      </c>
      <c r="BM148" s="174" t="s">
        <v>222</v>
      </c>
    </row>
    <row r="149" spans="1:65" s="2" customFormat="1" ht="21.75" customHeight="1">
      <c r="A149" s="29"/>
      <c r="B149" s="162"/>
      <c r="C149" s="163" t="s">
        <v>223</v>
      </c>
      <c r="D149" s="163" t="s">
        <v>128</v>
      </c>
      <c r="E149" s="164" t="s">
        <v>224</v>
      </c>
      <c r="F149" s="165" t="s">
        <v>225</v>
      </c>
      <c r="G149" s="166" t="s">
        <v>131</v>
      </c>
      <c r="H149" s="167">
        <v>1</v>
      </c>
      <c r="I149" s="168"/>
      <c r="J149" s="169">
        <f t="shared" si="0"/>
        <v>0</v>
      </c>
      <c r="K149" s="165" t="s">
        <v>132</v>
      </c>
      <c r="L149" s="30"/>
      <c r="M149" s="170" t="s">
        <v>1</v>
      </c>
      <c r="N149" s="171" t="s">
        <v>42</v>
      </c>
      <c r="O149" s="55"/>
      <c r="P149" s="172">
        <f t="shared" si="1"/>
        <v>0</v>
      </c>
      <c r="Q149" s="172">
        <v>0</v>
      </c>
      <c r="R149" s="172">
        <f t="shared" si="2"/>
        <v>0</v>
      </c>
      <c r="S149" s="172">
        <v>0</v>
      </c>
      <c r="T149" s="17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4" t="s">
        <v>133</v>
      </c>
      <c r="AT149" s="174" t="s">
        <v>128</v>
      </c>
      <c r="AU149" s="174" t="s">
        <v>86</v>
      </c>
      <c r="AY149" s="14" t="s">
        <v>125</v>
      </c>
      <c r="BE149" s="175">
        <f t="shared" si="4"/>
        <v>0</v>
      </c>
      <c r="BF149" s="175">
        <f t="shared" si="5"/>
        <v>0</v>
      </c>
      <c r="BG149" s="175">
        <f t="shared" si="6"/>
        <v>0</v>
      </c>
      <c r="BH149" s="175">
        <f t="shared" si="7"/>
        <v>0</v>
      </c>
      <c r="BI149" s="175">
        <f t="shared" si="8"/>
        <v>0</v>
      </c>
      <c r="BJ149" s="14" t="s">
        <v>84</v>
      </c>
      <c r="BK149" s="175">
        <f t="shared" si="9"/>
        <v>0</v>
      </c>
      <c r="BL149" s="14" t="s">
        <v>133</v>
      </c>
      <c r="BM149" s="174" t="s">
        <v>226</v>
      </c>
    </row>
    <row r="150" spans="1:65" s="2" customFormat="1" ht="21.75" customHeight="1">
      <c r="A150" s="29"/>
      <c r="B150" s="162"/>
      <c r="C150" s="163" t="s">
        <v>227</v>
      </c>
      <c r="D150" s="163" t="s">
        <v>128</v>
      </c>
      <c r="E150" s="164" t="s">
        <v>228</v>
      </c>
      <c r="F150" s="165" t="s">
        <v>229</v>
      </c>
      <c r="G150" s="166" t="s">
        <v>131</v>
      </c>
      <c r="H150" s="167">
        <v>1</v>
      </c>
      <c r="I150" s="168"/>
      <c r="J150" s="169">
        <f t="shared" si="0"/>
        <v>0</v>
      </c>
      <c r="K150" s="165" t="s">
        <v>132</v>
      </c>
      <c r="L150" s="30"/>
      <c r="M150" s="170" t="s">
        <v>1</v>
      </c>
      <c r="N150" s="171" t="s">
        <v>42</v>
      </c>
      <c r="O150" s="55"/>
      <c r="P150" s="172">
        <f t="shared" si="1"/>
        <v>0</v>
      </c>
      <c r="Q150" s="172">
        <v>0</v>
      </c>
      <c r="R150" s="172">
        <f t="shared" si="2"/>
        <v>0</v>
      </c>
      <c r="S150" s="172">
        <v>0</v>
      </c>
      <c r="T150" s="17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4" t="s">
        <v>133</v>
      </c>
      <c r="AT150" s="174" t="s">
        <v>128</v>
      </c>
      <c r="AU150" s="174" t="s">
        <v>86</v>
      </c>
      <c r="AY150" s="14" t="s">
        <v>125</v>
      </c>
      <c r="BE150" s="175">
        <f t="shared" si="4"/>
        <v>0</v>
      </c>
      <c r="BF150" s="175">
        <f t="shared" si="5"/>
        <v>0</v>
      </c>
      <c r="BG150" s="175">
        <f t="shared" si="6"/>
        <v>0</v>
      </c>
      <c r="BH150" s="175">
        <f t="shared" si="7"/>
        <v>0</v>
      </c>
      <c r="BI150" s="175">
        <f t="shared" si="8"/>
        <v>0</v>
      </c>
      <c r="BJ150" s="14" t="s">
        <v>84</v>
      </c>
      <c r="BK150" s="175">
        <f t="shared" si="9"/>
        <v>0</v>
      </c>
      <c r="BL150" s="14" t="s">
        <v>133</v>
      </c>
      <c r="BM150" s="174" t="s">
        <v>230</v>
      </c>
    </row>
    <row r="151" spans="1:65" s="2" customFormat="1" ht="21.75" customHeight="1">
      <c r="A151" s="29"/>
      <c r="B151" s="162"/>
      <c r="C151" s="163" t="s">
        <v>231</v>
      </c>
      <c r="D151" s="163" t="s">
        <v>128</v>
      </c>
      <c r="E151" s="164" t="s">
        <v>232</v>
      </c>
      <c r="F151" s="165" t="s">
        <v>233</v>
      </c>
      <c r="G151" s="166" t="s">
        <v>131</v>
      </c>
      <c r="H151" s="167">
        <v>1</v>
      </c>
      <c r="I151" s="168"/>
      <c r="J151" s="169">
        <f t="shared" si="0"/>
        <v>0</v>
      </c>
      <c r="K151" s="165" t="s">
        <v>132</v>
      </c>
      <c r="L151" s="30"/>
      <c r="M151" s="170" t="s">
        <v>1</v>
      </c>
      <c r="N151" s="171" t="s">
        <v>42</v>
      </c>
      <c r="O151" s="55"/>
      <c r="P151" s="172">
        <f t="shared" si="1"/>
        <v>0</v>
      </c>
      <c r="Q151" s="172">
        <v>0</v>
      </c>
      <c r="R151" s="172">
        <f t="shared" si="2"/>
        <v>0</v>
      </c>
      <c r="S151" s="172">
        <v>0</v>
      </c>
      <c r="T151" s="17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4" t="s">
        <v>133</v>
      </c>
      <c r="AT151" s="174" t="s">
        <v>128</v>
      </c>
      <c r="AU151" s="174" t="s">
        <v>86</v>
      </c>
      <c r="AY151" s="14" t="s">
        <v>125</v>
      </c>
      <c r="BE151" s="175">
        <f t="shared" si="4"/>
        <v>0</v>
      </c>
      <c r="BF151" s="175">
        <f t="shared" si="5"/>
        <v>0</v>
      </c>
      <c r="BG151" s="175">
        <f t="shared" si="6"/>
        <v>0</v>
      </c>
      <c r="BH151" s="175">
        <f t="shared" si="7"/>
        <v>0</v>
      </c>
      <c r="BI151" s="175">
        <f t="shared" si="8"/>
        <v>0</v>
      </c>
      <c r="BJ151" s="14" t="s">
        <v>84</v>
      </c>
      <c r="BK151" s="175">
        <f t="shared" si="9"/>
        <v>0</v>
      </c>
      <c r="BL151" s="14" t="s">
        <v>133</v>
      </c>
      <c r="BM151" s="174" t="s">
        <v>234</v>
      </c>
    </row>
    <row r="152" spans="1:65" s="2" customFormat="1" ht="21.75" customHeight="1">
      <c r="A152" s="29"/>
      <c r="B152" s="162"/>
      <c r="C152" s="163" t="s">
        <v>235</v>
      </c>
      <c r="D152" s="163" t="s">
        <v>128</v>
      </c>
      <c r="E152" s="164" t="s">
        <v>236</v>
      </c>
      <c r="F152" s="165" t="s">
        <v>237</v>
      </c>
      <c r="G152" s="166" t="s">
        <v>131</v>
      </c>
      <c r="H152" s="167">
        <v>1</v>
      </c>
      <c r="I152" s="168"/>
      <c r="J152" s="169">
        <f t="shared" si="0"/>
        <v>0</v>
      </c>
      <c r="K152" s="165" t="s">
        <v>132</v>
      </c>
      <c r="L152" s="30"/>
      <c r="M152" s="170" t="s">
        <v>1</v>
      </c>
      <c r="N152" s="171" t="s">
        <v>42</v>
      </c>
      <c r="O152" s="55"/>
      <c r="P152" s="172">
        <f t="shared" si="1"/>
        <v>0</v>
      </c>
      <c r="Q152" s="172">
        <v>0</v>
      </c>
      <c r="R152" s="172">
        <f t="shared" si="2"/>
        <v>0</v>
      </c>
      <c r="S152" s="172">
        <v>0</v>
      </c>
      <c r="T152" s="17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4" t="s">
        <v>133</v>
      </c>
      <c r="AT152" s="174" t="s">
        <v>128</v>
      </c>
      <c r="AU152" s="174" t="s">
        <v>86</v>
      </c>
      <c r="AY152" s="14" t="s">
        <v>125</v>
      </c>
      <c r="BE152" s="175">
        <f t="shared" si="4"/>
        <v>0</v>
      </c>
      <c r="BF152" s="175">
        <f t="shared" si="5"/>
        <v>0</v>
      </c>
      <c r="BG152" s="175">
        <f t="shared" si="6"/>
        <v>0</v>
      </c>
      <c r="BH152" s="175">
        <f t="shared" si="7"/>
        <v>0</v>
      </c>
      <c r="BI152" s="175">
        <f t="shared" si="8"/>
        <v>0</v>
      </c>
      <c r="BJ152" s="14" t="s">
        <v>84</v>
      </c>
      <c r="BK152" s="175">
        <f t="shared" si="9"/>
        <v>0</v>
      </c>
      <c r="BL152" s="14" t="s">
        <v>133</v>
      </c>
      <c r="BM152" s="174" t="s">
        <v>238</v>
      </c>
    </row>
    <row r="153" spans="1:65" s="2" customFormat="1" ht="21.75" customHeight="1">
      <c r="A153" s="29"/>
      <c r="B153" s="162"/>
      <c r="C153" s="163" t="s">
        <v>239</v>
      </c>
      <c r="D153" s="163" t="s">
        <v>128</v>
      </c>
      <c r="E153" s="164" t="s">
        <v>240</v>
      </c>
      <c r="F153" s="165" t="s">
        <v>241</v>
      </c>
      <c r="G153" s="166" t="s">
        <v>131</v>
      </c>
      <c r="H153" s="167">
        <v>1</v>
      </c>
      <c r="I153" s="168"/>
      <c r="J153" s="169">
        <f t="shared" si="0"/>
        <v>0</v>
      </c>
      <c r="K153" s="165" t="s">
        <v>132</v>
      </c>
      <c r="L153" s="30"/>
      <c r="M153" s="170" t="s">
        <v>1</v>
      </c>
      <c r="N153" s="171" t="s">
        <v>42</v>
      </c>
      <c r="O153" s="55"/>
      <c r="P153" s="172">
        <f t="shared" si="1"/>
        <v>0</v>
      </c>
      <c r="Q153" s="172">
        <v>0</v>
      </c>
      <c r="R153" s="172">
        <f t="shared" si="2"/>
        <v>0</v>
      </c>
      <c r="S153" s="172">
        <v>0</v>
      </c>
      <c r="T153" s="173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4" t="s">
        <v>133</v>
      </c>
      <c r="AT153" s="174" t="s">
        <v>128</v>
      </c>
      <c r="AU153" s="174" t="s">
        <v>86</v>
      </c>
      <c r="AY153" s="14" t="s">
        <v>125</v>
      </c>
      <c r="BE153" s="175">
        <f t="shared" si="4"/>
        <v>0</v>
      </c>
      <c r="BF153" s="175">
        <f t="shared" si="5"/>
        <v>0</v>
      </c>
      <c r="BG153" s="175">
        <f t="shared" si="6"/>
        <v>0</v>
      </c>
      <c r="BH153" s="175">
        <f t="shared" si="7"/>
        <v>0</v>
      </c>
      <c r="BI153" s="175">
        <f t="shared" si="8"/>
        <v>0</v>
      </c>
      <c r="BJ153" s="14" t="s">
        <v>84</v>
      </c>
      <c r="BK153" s="175">
        <f t="shared" si="9"/>
        <v>0</v>
      </c>
      <c r="BL153" s="14" t="s">
        <v>133</v>
      </c>
      <c r="BM153" s="174" t="s">
        <v>242</v>
      </c>
    </row>
    <row r="154" spans="1:65" s="2" customFormat="1" ht="21.75" customHeight="1">
      <c r="A154" s="29"/>
      <c r="B154" s="162"/>
      <c r="C154" s="163" t="s">
        <v>243</v>
      </c>
      <c r="D154" s="163" t="s">
        <v>128</v>
      </c>
      <c r="E154" s="164" t="s">
        <v>244</v>
      </c>
      <c r="F154" s="165" t="s">
        <v>245</v>
      </c>
      <c r="G154" s="166" t="s">
        <v>131</v>
      </c>
      <c r="H154" s="167">
        <v>1</v>
      </c>
      <c r="I154" s="168"/>
      <c r="J154" s="169">
        <f t="shared" si="0"/>
        <v>0</v>
      </c>
      <c r="K154" s="165" t="s">
        <v>132</v>
      </c>
      <c r="L154" s="30"/>
      <c r="M154" s="170" t="s">
        <v>1</v>
      </c>
      <c r="N154" s="171" t="s">
        <v>42</v>
      </c>
      <c r="O154" s="55"/>
      <c r="P154" s="172">
        <f t="shared" si="1"/>
        <v>0</v>
      </c>
      <c r="Q154" s="172">
        <v>0</v>
      </c>
      <c r="R154" s="172">
        <f t="shared" si="2"/>
        <v>0</v>
      </c>
      <c r="S154" s="172">
        <v>0</v>
      </c>
      <c r="T154" s="173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4" t="s">
        <v>133</v>
      </c>
      <c r="AT154" s="174" t="s">
        <v>128</v>
      </c>
      <c r="AU154" s="174" t="s">
        <v>86</v>
      </c>
      <c r="AY154" s="14" t="s">
        <v>125</v>
      </c>
      <c r="BE154" s="175">
        <f t="shared" si="4"/>
        <v>0</v>
      </c>
      <c r="BF154" s="175">
        <f t="shared" si="5"/>
        <v>0</v>
      </c>
      <c r="BG154" s="175">
        <f t="shared" si="6"/>
        <v>0</v>
      </c>
      <c r="BH154" s="175">
        <f t="shared" si="7"/>
        <v>0</v>
      </c>
      <c r="BI154" s="175">
        <f t="shared" si="8"/>
        <v>0</v>
      </c>
      <c r="BJ154" s="14" t="s">
        <v>84</v>
      </c>
      <c r="BK154" s="175">
        <f t="shared" si="9"/>
        <v>0</v>
      </c>
      <c r="BL154" s="14" t="s">
        <v>133</v>
      </c>
      <c r="BM154" s="174" t="s">
        <v>246</v>
      </c>
    </row>
    <row r="155" spans="1:65" s="2" customFormat="1" ht="21.75" customHeight="1">
      <c r="A155" s="29"/>
      <c r="B155" s="162"/>
      <c r="C155" s="163" t="s">
        <v>247</v>
      </c>
      <c r="D155" s="163" t="s">
        <v>128</v>
      </c>
      <c r="E155" s="164" t="s">
        <v>248</v>
      </c>
      <c r="F155" s="165" t="s">
        <v>249</v>
      </c>
      <c r="G155" s="166" t="s">
        <v>131</v>
      </c>
      <c r="H155" s="167">
        <v>1</v>
      </c>
      <c r="I155" s="168"/>
      <c r="J155" s="169">
        <f t="shared" si="0"/>
        <v>0</v>
      </c>
      <c r="K155" s="165" t="s">
        <v>132</v>
      </c>
      <c r="L155" s="30"/>
      <c r="M155" s="170" t="s">
        <v>1</v>
      </c>
      <c r="N155" s="171" t="s">
        <v>42</v>
      </c>
      <c r="O155" s="55"/>
      <c r="P155" s="172">
        <f t="shared" si="1"/>
        <v>0</v>
      </c>
      <c r="Q155" s="172">
        <v>0</v>
      </c>
      <c r="R155" s="172">
        <f t="shared" si="2"/>
        <v>0</v>
      </c>
      <c r="S155" s="172">
        <v>0</v>
      </c>
      <c r="T155" s="173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4" t="s">
        <v>133</v>
      </c>
      <c r="AT155" s="174" t="s">
        <v>128</v>
      </c>
      <c r="AU155" s="174" t="s">
        <v>86</v>
      </c>
      <c r="AY155" s="14" t="s">
        <v>125</v>
      </c>
      <c r="BE155" s="175">
        <f t="shared" si="4"/>
        <v>0</v>
      </c>
      <c r="BF155" s="175">
        <f t="shared" si="5"/>
        <v>0</v>
      </c>
      <c r="BG155" s="175">
        <f t="shared" si="6"/>
        <v>0</v>
      </c>
      <c r="BH155" s="175">
        <f t="shared" si="7"/>
        <v>0</v>
      </c>
      <c r="BI155" s="175">
        <f t="shared" si="8"/>
        <v>0</v>
      </c>
      <c r="BJ155" s="14" t="s">
        <v>84</v>
      </c>
      <c r="BK155" s="175">
        <f t="shared" si="9"/>
        <v>0</v>
      </c>
      <c r="BL155" s="14" t="s">
        <v>133</v>
      </c>
      <c r="BM155" s="174" t="s">
        <v>250</v>
      </c>
    </row>
    <row r="156" spans="1:65" s="2" customFormat="1" ht="21.75" customHeight="1">
      <c r="A156" s="29"/>
      <c r="B156" s="162"/>
      <c r="C156" s="163" t="s">
        <v>251</v>
      </c>
      <c r="D156" s="163" t="s">
        <v>128</v>
      </c>
      <c r="E156" s="164" t="s">
        <v>252</v>
      </c>
      <c r="F156" s="165" t="s">
        <v>253</v>
      </c>
      <c r="G156" s="166" t="s">
        <v>131</v>
      </c>
      <c r="H156" s="167">
        <v>1</v>
      </c>
      <c r="I156" s="168"/>
      <c r="J156" s="169">
        <f t="shared" si="0"/>
        <v>0</v>
      </c>
      <c r="K156" s="165" t="s">
        <v>132</v>
      </c>
      <c r="L156" s="30"/>
      <c r="M156" s="170" t="s">
        <v>1</v>
      </c>
      <c r="N156" s="171" t="s">
        <v>42</v>
      </c>
      <c r="O156" s="55"/>
      <c r="P156" s="172">
        <f t="shared" si="1"/>
        <v>0</v>
      </c>
      <c r="Q156" s="172">
        <v>0</v>
      </c>
      <c r="R156" s="172">
        <f t="shared" si="2"/>
        <v>0</v>
      </c>
      <c r="S156" s="172">
        <v>0</v>
      </c>
      <c r="T156" s="173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4" t="s">
        <v>133</v>
      </c>
      <c r="AT156" s="174" t="s">
        <v>128</v>
      </c>
      <c r="AU156" s="174" t="s">
        <v>86</v>
      </c>
      <c r="AY156" s="14" t="s">
        <v>125</v>
      </c>
      <c r="BE156" s="175">
        <f t="shared" si="4"/>
        <v>0</v>
      </c>
      <c r="BF156" s="175">
        <f t="shared" si="5"/>
        <v>0</v>
      </c>
      <c r="BG156" s="175">
        <f t="shared" si="6"/>
        <v>0</v>
      </c>
      <c r="BH156" s="175">
        <f t="shared" si="7"/>
        <v>0</v>
      </c>
      <c r="BI156" s="175">
        <f t="shared" si="8"/>
        <v>0</v>
      </c>
      <c r="BJ156" s="14" t="s">
        <v>84</v>
      </c>
      <c r="BK156" s="175">
        <f t="shared" si="9"/>
        <v>0</v>
      </c>
      <c r="BL156" s="14" t="s">
        <v>133</v>
      </c>
      <c r="BM156" s="174" t="s">
        <v>254</v>
      </c>
    </row>
    <row r="157" spans="1:65" s="2" customFormat="1" ht="21.75" customHeight="1">
      <c r="A157" s="29"/>
      <c r="B157" s="162"/>
      <c r="C157" s="163" t="s">
        <v>255</v>
      </c>
      <c r="D157" s="163" t="s">
        <v>128</v>
      </c>
      <c r="E157" s="164" t="s">
        <v>256</v>
      </c>
      <c r="F157" s="165" t="s">
        <v>257</v>
      </c>
      <c r="G157" s="166" t="s">
        <v>131</v>
      </c>
      <c r="H157" s="167">
        <v>1</v>
      </c>
      <c r="I157" s="168"/>
      <c r="J157" s="169">
        <f t="shared" si="0"/>
        <v>0</v>
      </c>
      <c r="K157" s="165" t="s">
        <v>132</v>
      </c>
      <c r="L157" s="30"/>
      <c r="M157" s="170" t="s">
        <v>1</v>
      </c>
      <c r="N157" s="171" t="s">
        <v>42</v>
      </c>
      <c r="O157" s="55"/>
      <c r="P157" s="172">
        <f t="shared" si="1"/>
        <v>0</v>
      </c>
      <c r="Q157" s="172">
        <v>0</v>
      </c>
      <c r="R157" s="172">
        <f t="shared" si="2"/>
        <v>0</v>
      </c>
      <c r="S157" s="172">
        <v>0</v>
      </c>
      <c r="T157" s="173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4" t="s">
        <v>133</v>
      </c>
      <c r="AT157" s="174" t="s">
        <v>128</v>
      </c>
      <c r="AU157" s="174" t="s">
        <v>86</v>
      </c>
      <c r="AY157" s="14" t="s">
        <v>125</v>
      </c>
      <c r="BE157" s="175">
        <f t="shared" si="4"/>
        <v>0</v>
      </c>
      <c r="BF157" s="175">
        <f t="shared" si="5"/>
        <v>0</v>
      </c>
      <c r="BG157" s="175">
        <f t="shared" si="6"/>
        <v>0</v>
      </c>
      <c r="BH157" s="175">
        <f t="shared" si="7"/>
        <v>0</v>
      </c>
      <c r="BI157" s="175">
        <f t="shared" si="8"/>
        <v>0</v>
      </c>
      <c r="BJ157" s="14" t="s">
        <v>84</v>
      </c>
      <c r="BK157" s="175">
        <f t="shared" si="9"/>
        <v>0</v>
      </c>
      <c r="BL157" s="14" t="s">
        <v>133</v>
      </c>
      <c r="BM157" s="174" t="s">
        <v>258</v>
      </c>
    </row>
    <row r="158" spans="1:65" s="2" customFormat="1" ht="21.75" customHeight="1">
      <c r="A158" s="29"/>
      <c r="B158" s="162"/>
      <c r="C158" s="163" t="s">
        <v>259</v>
      </c>
      <c r="D158" s="163" t="s">
        <v>128</v>
      </c>
      <c r="E158" s="164" t="s">
        <v>260</v>
      </c>
      <c r="F158" s="165" t="s">
        <v>261</v>
      </c>
      <c r="G158" s="166" t="s">
        <v>131</v>
      </c>
      <c r="H158" s="167">
        <v>1</v>
      </c>
      <c r="I158" s="168"/>
      <c r="J158" s="169">
        <f t="shared" si="0"/>
        <v>0</v>
      </c>
      <c r="K158" s="165" t="s">
        <v>132</v>
      </c>
      <c r="L158" s="30"/>
      <c r="M158" s="170" t="s">
        <v>1</v>
      </c>
      <c r="N158" s="171" t="s">
        <v>42</v>
      </c>
      <c r="O158" s="55"/>
      <c r="P158" s="172">
        <f t="shared" si="1"/>
        <v>0</v>
      </c>
      <c r="Q158" s="172">
        <v>0</v>
      </c>
      <c r="R158" s="172">
        <f t="shared" si="2"/>
        <v>0</v>
      </c>
      <c r="S158" s="172">
        <v>0</v>
      </c>
      <c r="T158" s="173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4" t="s">
        <v>133</v>
      </c>
      <c r="AT158" s="174" t="s">
        <v>128</v>
      </c>
      <c r="AU158" s="174" t="s">
        <v>86</v>
      </c>
      <c r="AY158" s="14" t="s">
        <v>125</v>
      </c>
      <c r="BE158" s="175">
        <f t="shared" si="4"/>
        <v>0</v>
      </c>
      <c r="BF158" s="175">
        <f t="shared" si="5"/>
        <v>0</v>
      </c>
      <c r="BG158" s="175">
        <f t="shared" si="6"/>
        <v>0</v>
      </c>
      <c r="BH158" s="175">
        <f t="shared" si="7"/>
        <v>0</v>
      </c>
      <c r="BI158" s="175">
        <f t="shared" si="8"/>
        <v>0</v>
      </c>
      <c r="BJ158" s="14" t="s">
        <v>84</v>
      </c>
      <c r="BK158" s="175">
        <f t="shared" si="9"/>
        <v>0</v>
      </c>
      <c r="BL158" s="14" t="s">
        <v>133</v>
      </c>
      <c r="BM158" s="174" t="s">
        <v>262</v>
      </c>
    </row>
    <row r="159" spans="1:65" s="2" customFormat="1" ht="21.75" customHeight="1">
      <c r="A159" s="29"/>
      <c r="B159" s="162"/>
      <c r="C159" s="163" t="s">
        <v>263</v>
      </c>
      <c r="D159" s="163" t="s">
        <v>128</v>
      </c>
      <c r="E159" s="164" t="s">
        <v>264</v>
      </c>
      <c r="F159" s="165" t="s">
        <v>265</v>
      </c>
      <c r="G159" s="166" t="s">
        <v>131</v>
      </c>
      <c r="H159" s="167">
        <v>1</v>
      </c>
      <c r="I159" s="168"/>
      <c r="J159" s="169">
        <f t="shared" si="0"/>
        <v>0</v>
      </c>
      <c r="K159" s="165" t="s">
        <v>132</v>
      </c>
      <c r="L159" s="30"/>
      <c r="M159" s="176" t="s">
        <v>1</v>
      </c>
      <c r="N159" s="177" t="s">
        <v>42</v>
      </c>
      <c r="O159" s="178"/>
      <c r="P159" s="179">
        <f t="shared" si="1"/>
        <v>0</v>
      </c>
      <c r="Q159" s="179">
        <v>0</v>
      </c>
      <c r="R159" s="179">
        <f t="shared" si="2"/>
        <v>0</v>
      </c>
      <c r="S159" s="179">
        <v>0</v>
      </c>
      <c r="T159" s="180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4" t="s">
        <v>133</v>
      </c>
      <c r="AT159" s="174" t="s">
        <v>128</v>
      </c>
      <c r="AU159" s="174" t="s">
        <v>86</v>
      </c>
      <c r="AY159" s="14" t="s">
        <v>125</v>
      </c>
      <c r="BE159" s="175">
        <f t="shared" si="4"/>
        <v>0</v>
      </c>
      <c r="BF159" s="175">
        <f t="shared" si="5"/>
        <v>0</v>
      </c>
      <c r="BG159" s="175">
        <f t="shared" si="6"/>
        <v>0</v>
      </c>
      <c r="BH159" s="175">
        <f t="shared" si="7"/>
        <v>0</v>
      </c>
      <c r="BI159" s="175">
        <f t="shared" si="8"/>
        <v>0</v>
      </c>
      <c r="BJ159" s="14" t="s">
        <v>84</v>
      </c>
      <c r="BK159" s="175">
        <f t="shared" si="9"/>
        <v>0</v>
      </c>
      <c r="BL159" s="14" t="s">
        <v>133</v>
      </c>
      <c r="BM159" s="174" t="s">
        <v>266</v>
      </c>
    </row>
    <row r="160" spans="1:65" s="2" customFormat="1" ht="6.95" customHeight="1">
      <c r="A160" s="29"/>
      <c r="B160" s="44"/>
      <c r="C160" s="45"/>
      <c r="D160" s="45"/>
      <c r="E160" s="45"/>
      <c r="F160" s="45"/>
      <c r="G160" s="45"/>
      <c r="H160" s="45"/>
      <c r="I160" s="122"/>
      <c r="J160" s="45"/>
      <c r="K160" s="45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182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4" t="s">
        <v>97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86</v>
      </c>
    </row>
    <row r="4" spans="1:46" s="1" customFormat="1" ht="24.95" customHeight="1">
      <c r="B4" s="17"/>
      <c r="D4" s="18" t="s">
        <v>98</v>
      </c>
      <c r="I4" s="95"/>
      <c r="L4" s="17"/>
      <c r="M4" s="97" t="s">
        <v>10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16</v>
      </c>
      <c r="I6" s="95"/>
      <c r="L6" s="17"/>
    </row>
    <row r="7" spans="1:46" s="1" customFormat="1" ht="16.5" customHeight="1">
      <c r="B7" s="17"/>
      <c r="E7" s="226" t="str">
        <f>'Rekapitulace zakázky'!K6</f>
        <v>Cyklické broušení výhybek v obvodu OŘ Brno</v>
      </c>
      <c r="F7" s="227"/>
      <c r="G7" s="227"/>
      <c r="H7" s="227"/>
      <c r="I7" s="95"/>
      <c r="L7" s="17"/>
    </row>
    <row r="8" spans="1:46" s="1" customFormat="1" ht="12" customHeight="1">
      <c r="B8" s="17"/>
      <c r="D8" s="24" t="s">
        <v>99</v>
      </c>
      <c r="I8" s="95"/>
      <c r="L8" s="17"/>
    </row>
    <row r="9" spans="1:46" s="2" customFormat="1" ht="16.5" customHeight="1">
      <c r="A9" s="29"/>
      <c r="B9" s="30"/>
      <c r="C9" s="29"/>
      <c r="D9" s="29"/>
      <c r="E9" s="226" t="s">
        <v>267</v>
      </c>
      <c r="F9" s="225"/>
      <c r="G9" s="225"/>
      <c r="H9" s="225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101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6" t="s">
        <v>268</v>
      </c>
      <c r="F11" s="225"/>
      <c r="G11" s="225"/>
      <c r="H11" s="225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18</v>
      </c>
      <c r="E13" s="29"/>
      <c r="F13" s="22" t="s">
        <v>1</v>
      </c>
      <c r="G13" s="29"/>
      <c r="H13" s="29"/>
      <c r="I13" s="99" t="s">
        <v>19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2" t="s">
        <v>21</v>
      </c>
      <c r="G14" s="29"/>
      <c r="H14" s="29"/>
      <c r="I14" s="99" t="s">
        <v>22</v>
      </c>
      <c r="J14" s="52" t="str">
        <f>'Rekapitulace zakázky'!AN8</f>
        <v>25. 5. 2020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24</v>
      </c>
      <c r="E16" s="29"/>
      <c r="F16" s="29"/>
      <c r="G16" s="29"/>
      <c r="H16" s="29"/>
      <c r="I16" s="99" t="s">
        <v>25</v>
      </c>
      <c r="J16" s="22" t="str">
        <f>IF('Rekapitulace zakázky'!AN10="","",'Rekapitulace zakázky'!AN10)</f>
        <v>70994234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IF('Rekapitulace zakázky'!E11="","",'Rekapitulace zakázky'!E11)</f>
        <v>Správa železnic, státní organizace</v>
      </c>
      <c r="F17" s="29"/>
      <c r="G17" s="29"/>
      <c r="H17" s="29"/>
      <c r="I17" s="99" t="s">
        <v>28</v>
      </c>
      <c r="J17" s="22" t="str">
        <f>IF('Rekapitulace zakázky'!AN11="","",'Rekapitulace zakázky'!AN11)</f>
        <v>CZ70994234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30</v>
      </c>
      <c r="E19" s="29"/>
      <c r="F19" s="29"/>
      <c r="G19" s="29"/>
      <c r="H19" s="29"/>
      <c r="I19" s="99" t="s">
        <v>25</v>
      </c>
      <c r="J19" s="25" t="str">
        <f>'Rekapitulace zakázky'!AN13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8" t="str">
        <f>'Rekapitulace zakázky'!E14</f>
        <v>Vyplň údaj</v>
      </c>
      <c r="F20" s="194"/>
      <c r="G20" s="194"/>
      <c r="H20" s="194"/>
      <c r="I20" s="99" t="s">
        <v>28</v>
      </c>
      <c r="J20" s="25" t="str">
        <f>'Rekapitulace zakázky'!AN14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32</v>
      </c>
      <c r="E22" s="29"/>
      <c r="F22" s="29"/>
      <c r="G22" s="29"/>
      <c r="H22" s="29"/>
      <c r="I22" s="99" t="s">
        <v>25</v>
      </c>
      <c r="J22" s="22" t="str">
        <f>IF('Rekapitulace zakázky'!AN16="","",'Rekapitulace zakázky'!AN16)</f>
        <v/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IF('Rekapitulace zakázky'!E17="","",'Rekapitulace zakázky'!E17)</f>
        <v xml:space="preserve"> </v>
      </c>
      <c r="F23" s="29"/>
      <c r="G23" s="29"/>
      <c r="H23" s="29"/>
      <c r="I23" s="99" t="s">
        <v>28</v>
      </c>
      <c r="J23" s="22" t="str">
        <f>IF('Rekapitulace zakázky'!AN17="","",'Rekapitulace zakázky'!AN17)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35</v>
      </c>
      <c r="E25" s="29"/>
      <c r="F25" s="29"/>
      <c r="G25" s="29"/>
      <c r="H25" s="29"/>
      <c r="I25" s="99" t="s">
        <v>25</v>
      </c>
      <c r="J25" s="22" t="str">
        <f>IF('Rekapitulace zakázky'!AN19="","",'Rekapitulace zakázky'!AN19)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IF('Rekapitulace zakázky'!E20="","",'Rekapitulace zakázky'!E20)</f>
        <v xml:space="preserve"> </v>
      </c>
      <c r="F26" s="29"/>
      <c r="G26" s="29"/>
      <c r="H26" s="29"/>
      <c r="I26" s="99" t="s">
        <v>28</v>
      </c>
      <c r="J26" s="22" t="str">
        <f>IF('Rekapitulace zakázky'!AN20="","",'Rekapitulace zakázky'!AN20)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36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00"/>
      <c r="B29" s="101"/>
      <c r="C29" s="100"/>
      <c r="D29" s="100"/>
      <c r="E29" s="198" t="s">
        <v>1</v>
      </c>
      <c r="F29" s="198"/>
      <c r="G29" s="198"/>
      <c r="H29" s="198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37</v>
      </c>
      <c r="E32" s="29"/>
      <c r="F32" s="29"/>
      <c r="G32" s="29"/>
      <c r="H32" s="29"/>
      <c r="I32" s="98"/>
      <c r="J32" s="68">
        <f>ROUND(J122,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39</v>
      </c>
      <c r="G34" s="29"/>
      <c r="H34" s="29"/>
      <c r="I34" s="106" t="s">
        <v>38</v>
      </c>
      <c r="J34" s="33" t="s">
        <v>40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41</v>
      </c>
      <c r="E35" s="24" t="s">
        <v>42</v>
      </c>
      <c r="F35" s="108">
        <f>ROUND((SUM(BE122:BE130)),  2)</f>
        <v>0</v>
      </c>
      <c r="G35" s="29"/>
      <c r="H35" s="29"/>
      <c r="I35" s="109">
        <v>0.21</v>
      </c>
      <c r="J35" s="108">
        <f>ROUND(((SUM(BE122:BE130))*I35),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43</v>
      </c>
      <c r="F36" s="108">
        <f>ROUND((SUM(BF122:BF130)),  2)</f>
        <v>0</v>
      </c>
      <c r="G36" s="29"/>
      <c r="H36" s="29"/>
      <c r="I36" s="109">
        <v>0.15</v>
      </c>
      <c r="J36" s="108">
        <f>ROUND(((SUM(BF122:BF130))*I36),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8">
        <f>ROUND((SUM(BG122:BG130)),  2)</f>
        <v>0</v>
      </c>
      <c r="G37" s="29"/>
      <c r="H37" s="29"/>
      <c r="I37" s="109">
        <v>0.21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45</v>
      </c>
      <c r="F38" s="108">
        <f>ROUND((SUM(BH122:BH130)),  2)</f>
        <v>0</v>
      </c>
      <c r="G38" s="29"/>
      <c r="H38" s="29"/>
      <c r="I38" s="109">
        <v>0.15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46</v>
      </c>
      <c r="F39" s="108">
        <f>ROUND((SUM(BI122:BI130)),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47</v>
      </c>
      <c r="E41" s="57"/>
      <c r="F41" s="57"/>
      <c r="G41" s="112" t="s">
        <v>48</v>
      </c>
      <c r="H41" s="113" t="s">
        <v>49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52</v>
      </c>
      <c r="E61" s="32"/>
      <c r="F61" s="118" t="s">
        <v>53</v>
      </c>
      <c r="G61" s="42" t="s">
        <v>52</v>
      </c>
      <c r="H61" s="32"/>
      <c r="I61" s="119"/>
      <c r="J61" s="120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52</v>
      </c>
      <c r="E76" s="32"/>
      <c r="F76" s="118" t="s">
        <v>53</v>
      </c>
      <c r="G76" s="42" t="s">
        <v>52</v>
      </c>
      <c r="H76" s="32"/>
      <c r="I76" s="119"/>
      <c r="J76" s="120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103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6" t="str">
        <f>E7</f>
        <v>Cyklické broušení výhybek v obvodu OŘ Brno</v>
      </c>
      <c r="F85" s="227"/>
      <c r="G85" s="227"/>
      <c r="H85" s="227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99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26" t="s">
        <v>267</v>
      </c>
      <c r="F87" s="225"/>
      <c r="G87" s="225"/>
      <c r="H87" s="225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101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6" t="str">
        <f>E11</f>
        <v>02.1 - Přepravy, manipulace, VON</v>
      </c>
      <c r="F89" s="225"/>
      <c r="G89" s="225"/>
      <c r="H89" s="225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20</v>
      </c>
      <c r="D91" s="29"/>
      <c r="E91" s="29"/>
      <c r="F91" s="22" t="str">
        <f>F14</f>
        <v>Obvod OŘ Brno</v>
      </c>
      <c r="G91" s="29"/>
      <c r="H91" s="29"/>
      <c r="I91" s="99" t="s">
        <v>22</v>
      </c>
      <c r="J91" s="52" t="str">
        <f>IF(J14="","",J14)</f>
        <v>25. 5. 2020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24</v>
      </c>
      <c r="D93" s="29"/>
      <c r="E93" s="29"/>
      <c r="F93" s="22" t="str">
        <f>E17</f>
        <v>Správa železnic, státní organizace</v>
      </c>
      <c r="G93" s="29"/>
      <c r="H93" s="29"/>
      <c r="I93" s="99" t="s">
        <v>32</v>
      </c>
      <c r="J93" s="27" t="str">
        <f>E23</f>
        <v xml:space="preserve"> 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30</v>
      </c>
      <c r="D94" s="29"/>
      <c r="E94" s="29"/>
      <c r="F94" s="22" t="str">
        <f>IF(E20="","",E20)</f>
        <v>Vyplň údaj</v>
      </c>
      <c r="G94" s="29"/>
      <c r="H94" s="29"/>
      <c r="I94" s="99" t="s">
        <v>35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104</v>
      </c>
      <c r="D96" s="110"/>
      <c r="E96" s="110"/>
      <c r="F96" s="110"/>
      <c r="G96" s="110"/>
      <c r="H96" s="110"/>
      <c r="I96" s="125"/>
      <c r="J96" s="126" t="s">
        <v>105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106</v>
      </c>
      <c r="D98" s="29"/>
      <c r="E98" s="29"/>
      <c r="F98" s="29"/>
      <c r="G98" s="29"/>
      <c r="H98" s="29"/>
      <c r="I98" s="98"/>
      <c r="J98" s="68">
        <f>J122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107</v>
      </c>
    </row>
    <row r="99" spans="1:47" s="9" customFormat="1" ht="24.95" customHeight="1">
      <c r="B99" s="128"/>
      <c r="D99" s="129" t="s">
        <v>269</v>
      </c>
      <c r="E99" s="130"/>
      <c r="F99" s="130"/>
      <c r="G99" s="130"/>
      <c r="H99" s="130"/>
      <c r="I99" s="131"/>
      <c r="J99" s="132">
        <f>J123</f>
        <v>0</v>
      </c>
      <c r="L99" s="128"/>
    </row>
    <row r="100" spans="1:47" s="9" customFormat="1" ht="24.95" customHeight="1">
      <c r="B100" s="128"/>
      <c r="D100" s="129" t="s">
        <v>270</v>
      </c>
      <c r="E100" s="130"/>
      <c r="F100" s="130"/>
      <c r="G100" s="130"/>
      <c r="H100" s="130"/>
      <c r="I100" s="131"/>
      <c r="J100" s="132">
        <f>J126</f>
        <v>0</v>
      </c>
      <c r="L100" s="128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18" t="s">
        <v>110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26" t="str">
        <f>E7</f>
        <v>Cyklické broušení výhybek v obvodu OŘ Brno</v>
      </c>
      <c r="F110" s="227"/>
      <c r="G110" s="227"/>
      <c r="H110" s="227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17"/>
      <c r="C111" s="24" t="s">
        <v>99</v>
      </c>
      <c r="I111" s="95"/>
      <c r="L111" s="17"/>
    </row>
    <row r="112" spans="1:47" s="2" customFormat="1" ht="16.5" customHeight="1">
      <c r="A112" s="29"/>
      <c r="B112" s="30"/>
      <c r="C112" s="29"/>
      <c r="D112" s="29"/>
      <c r="E112" s="226" t="s">
        <v>267</v>
      </c>
      <c r="F112" s="225"/>
      <c r="G112" s="225"/>
      <c r="H112" s="225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101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6" t="str">
        <f>E11</f>
        <v>02.1 - Přepravy, manipulace, VON</v>
      </c>
      <c r="F114" s="225"/>
      <c r="G114" s="225"/>
      <c r="H114" s="225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20</v>
      </c>
      <c r="D116" s="29"/>
      <c r="E116" s="29"/>
      <c r="F116" s="22" t="str">
        <f>F14</f>
        <v>Obvod OŘ Brno</v>
      </c>
      <c r="G116" s="29"/>
      <c r="H116" s="29"/>
      <c r="I116" s="99" t="s">
        <v>22</v>
      </c>
      <c r="J116" s="52" t="str">
        <f>IF(J14="","",J14)</f>
        <v>25. 5. 2020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24</v>
      </c>
      <c r="D118" s="29"/>
      <c r="E118" s="29"/>
      <c r="F118" s="22" t="str">
        <f>E17</f>
        <v>Správa železnic, státní organizace</v>
      </c>
      <c r="G118" s="29"/>
      <c r="H118" s="29"/>
      <c r="I118" s="99" t="s">
        <v>32</v>
      </c>
      <c r="J118" s="27" t="str">
        <f>E23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30</v>
      </c>
      <c r="D119" s="29"/>
      <c r="E119" s="29"/>
      <c r="F119" s="22" t="str">
        <f>IF(E20="","",E20)</f>
        <v>Vyplň údaj</v>
      </c>
      <c r="G119" s="29"/>
      <c r="H119" s="29"/>
      <c r="I119" s="99" t="s">
        <v>35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38"/>
      <c r="B121" s="139"/>
      <c r="C121" s="140" t="s">
        <v>111</v>
      </c>
      <c r="D121" s="141" t="s">
        <v>62</v>
      </c>
      <c r="E121" s="141" t="s">
        <v>58</v>
      </c>
      <c r="F121" s="141" t="s">
        <v>59</v>
      </c>
      <c r="G121" s="141" t="s">
        <v>112</v>
      </c>
      <c r="H121" s="141" t="s">
        <v>113</v>
      </c>
      <c r="I121" s="142" t="s">
        <v>114</v>
      </c>
      <c r="J121" s="141" t="s">
        <v>105</v>
      </c>
      <c r="K121" s="143" t="s">
        <v>115</v>
      </c>
      <c r="L121" s="144"/>
      <c r="M121" s="59" t="s">
        <v>1</v>
      </c>
      <c r="N121" s="60" t="s">
        <v>41</v>
      </c>
      <c r="O121" s="60" t="s">
        <v>116</v>
      </c>
      <c r="P121" s="60" t="s">
        <v>117</v>
      </c>
      <c r="Q121" s="60" t="s">
        <v>118</v>
      </c>
      <c r="R121" s="60" t="s">
        <v>119</v>
      </c>
      <c r="S121" s="60" t="s">
        <v>120</v>
      </c>
      <c r="T121" s="61" t="s">
        <v>121</v>
      </c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</row>
    <row r="122" spans="1:65" s="2" customFormat="1" ht="22.9" customHeight="1">
      <c r="A122" s="29"/>
      <c r="B122" s="30"/>
      <c r="C122" s="66" t="s">
        <v>122</v>
      </c>
      <c r="D122" s="29"/>
      <c r="E122" s="29"/>
      <c r="F122" s="29"/>
      <c r="G122" s="29"/>
      <c r="H122" s="29"/>
      <c r="I122" s="98"/>
      <c r="J122" s="145">
        <f>BK122</f>
        <v>0</v>
      </c>
      <c r="K122" s="29"/>
      <c r="L122" s="30"/>
      <c r="M122" s="62"/>
      <c r="N122" s="53"/>
      <c r="O122" s="63"/>
      <c r="P122" s="146">
        <f>P123+P126</f>
        <v>0</v>
      </c>
      <c r="Q122" s="63"/>
      <c r="R122" s="146">
        <f>R123+R126</f>
        <v>0</v>
      </c>
      <c r="S122" s="63"/>
      <c r="T122" s="147">
        <f>T123+T126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76</v>
      </c>
      <c r="AU122" s="14" t="s">
        <v>107</v>
      </c>
      <c r="BK122" s="148">
        <f>BK123+BK126</f>
        <v>0</v>
      </c>
    </row>
    <row r="123" spans="1:65" s="12" customFormat="1" ht="25.9" customHeight="1">
      <c r="B123" s="149"/>
      <c r="D123" s="150" t="s">
        <v>76</v>
      </c>
      <c r="E123" s="151" t="s">
        <v>271</v>
      </c>
      <c r="F123" s="151" t="s">
        <v>93</v>
      </c>
      <c r="I123" s="152"/>
      <c r="J123" s="153">
        <f>BK123</f>
        <v>0</v>
      </c>
      <c r="L123" s="149"/>
      <c r="M123" s="154"/>
      <c r="N123" s="155"/>
      <c r="O123" s="155"/>
      <c r="P123" s="156">
        <f>SUM(P124:P125)</f>
        <v>0</v>
      </c>
      <c r="Q123" s="155"/>
      <c r="R123" s="156">
        <f>SUM(R124:R125)</f>
        <v>0</v>
      </c>
      <c r="S123" s="155"/>
      <c r="T123" s="157">
        <f>SUM(T124:T125)</f>
        <v>0</v>
      </c>
      <c r="AR123" s="150" t="s">
        <v>133</v>
      </c>
      <c r="AT123" s="158" t="s">
        <v>76</v>
      </c>
      <c r="AU123" s="158" t="s">
        <v>77</v>
      </c>
      <c r="AY123" s="150" t="s">
        <v>125</v>
      </c>
      <c r="BK123" s="159">
        <f>SUM(BK124:BK125)</f>
        <v>0</v>
      </c>
    </row>
    <row r="124" spans="1:65" s="2" customFormat="1" ht="33" customHeight="1">
      <c r="A124" s="29"/>
      <c r="B124" s="162"/>
      <c r="C124" s="163" t="s">
        <v>84</v>
      </c>
      <c r="D124" s="163" t="s">
        <v>128</v>
      </c>
      <c r="E124" s="164" t="s">
        <v>272</v>
      </c>
      <c r="F124" s="165" t="s">
        <v>273</v>
      </c>
      <c r="G124" s="166" t="s">
        <v>131</v>
      </c>
      <c r="H124" s="167">
        <v>1</v>
      </c>
      <c r="I124" s="168"/>
      <c r="J124" s="169">
        <f>ROUND(I124*H124,2)</f>
        <v>0</v>
      </c>
      <c r="K124" s="165" t="s">
        <v>132</v>
      </c>
      <c r="L124" s="30"/>
      <c r="M124" s="170" t="s">
        <v>1</v>
      </c>
      <c r="N124" s="171" t="s">
        <v>42</v>
      </c>
      <c r="O124" s="55"/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4" t="s">
        <v>274</v>
      </c>
      <c r="AT124" s="174" t="s">
        <v>128</v>
      </c>
      <c r="AU124" s="174" t="s">
        <v>84</v>
      </c>
      <c r="AY124" s="14" t="s">
        <v>125</v>
      </c>
      <c r="BE124" s="175">
        <f>IF(N124="základní",J124,0)</f>
        <v>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4" t="s">
        <v>84</v>
      </c>
      <c r="BK124" s="175">
        <f>ROUND(I124*H124,2)</f>
        <v>0</v>
      </c>
      <c r="BL124" s="14" t="s">
        <v>274</v>
      </c>
      <c r="BM124" s="174" t="s">
        <v>275</v>
      </c>
    </row>
    <row r="125" spans="1:65" s="2" customFormat="1" ht="33" customHeight="1">
      <c r="A125" s="29"/>
      <c r="B125" s="162"/>
      <c r="C125" s="163" t="s">
        <v>86</v>
      </c>
      <c r="D125" s="163" t="s">
        <v>128</v>
      </c>
      <c r="E125" s="164" t="s">
        <v>276</v>
      </c>
      <c r="F125" s="165" t="s">
        <v>277</v>
      </c>
      <c r="G125" s="166" t="s">
        <v>131</v>
      </c>
      <c r="H125" s="167">
        <v>1</v>
      </c>
      <c r="I125" s="168"/>
      <c r="J125" s="169">
        <f>ROUND(I125*H125,2)</f>
        <v>0</v>
      </c>
      <c r="K125" s="165" t="s">
        <v>132</v>
      </c>
      <c r="L125" s="30"/>
      <c r="M125" s="170" t="s">
        <v>1</v>
      </c>
      <c r="N125" s="171" t="s">
        <v>42</v>
      </c>
      <c r="O125" s="55"/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4" t="s">
        <v>274</v>
      </c>
      <c r="AT125" s="174" t="s">
        <v>128</v>
      </c>
      <c r="AU125" s="174" t="s">
        <v>84</v>
      </c>
      <c r="AY125" s="14" t="s">
        <v>125</v>
      </c>
      <c r="BE125" s="175">
        <f>IF(N125="základní",J125,0)</f>
        <v>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4" t="s">
        <v>84</v>
      </c>
      <c r="BK125" s="175">
        <f>ROUND(I125*H125,2)</f>
        <v>0</v>
      </c>
      <c r="BL125" s="14" t="s">
        <v>274</v>
      </c>
      <c r="BM125" s="174" t="s">
        <v>278</v>
      </c>
    </row>
    <row r="126" spans="1:65" s="12" customFormat="1" ht="25.9" customHeight="1">
      <c r="B126" s="149"/>
      <c r="D126" s="150" t="s">
        <v>76</v>
      </c>
      <c r="E126" s="151" t="s">
        <v>279</v>
      </c>
      <c r="F126" s="151" t="s">
        <v>280</v>
      </c>
      <c r="I126" s="152"/>
      <c r="J126" s="153">
        <f>BK126</f>
        <v>0</v>
      </c>
      <c r="L126" s="149"/>
      <c r="M126" s="154"/>
      <c r="N126" s="155"/>
      <c r="O126" s="155"/>
      <c r="P126" s="156">
        <f>SUM(P127:P130)</f>
        <v>0</v>
      </c>
      <c r="Q126" s="155"/>
      <c r="R126" s="156">
        <f>SUM(R127:R130)</f>
        <v>0</v>
      </c>
      <c r="S126" s="155"/>
      <c r="T126" s="157">
        <f>SUM(T127:T130)</f>
        <v>0</v>
      </c>
      <c r="AR126" s="150" t="s">
        <v>126</v>
      </c>
      <c r="AT126" s="158" t="s">
        <v>76</v>
      </c>
      <c r="AU126" s="158" t="s">
        <v>77</v>
      </c>
      <c r="AY126" s="150" t="s">
        <v>125</v>
      </c>
      <c r="BK126" s="159">
        <f>SUM(BK127:BK130)</f>
        <v>0</v>
      </c>
    </row>
    <row r="127" spans="1:65" s="2" customFormat="1" ht="21.75" customHeight="1">
      <c r="A127" s="29"/>
      <c r="B127" s="162"/>
      <c r="C127" s="163" t="s">
        <v>138</v>
      </c>
      <c r="D127" s="163" t="s">
        <v>128</v>
      </c>
      <c r="E127" s="164" t="s">
        <v>281</v>
      </c>
      <c r="F127" s="165" t="s">
        <v>282</v>
      </c>
      <c r="G127" s="166" t="s">
        <v>131</v>
      </c>
      <c r="H127" s="167">
        <v>1</v>
      </c>
      <c r="I127" s="168"/>
      <c r="J127" s="169">
        <f>ROUND(I127*H127,2)</f>
        <v>0</v>
      </c>
      <c r="K127" s="165" t="s">
        <v>132</v>
      </c>
      <c r="L127" s="30"/>
      <c r="M127" s="170" t="s">
        <v>1</v>
      </c>
      <c r="N127" s="171" t="s">
        <v>42</v>
      </c>
      <c r="O127" s="55"/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4" t="s">
        <v>133</v>
      </c>
      <c r="AT127" s="174" t="s">
        <v>128</v>
      </c>
      <c r="AU127" s="174" t="s">
        <v>84</v>
      </c>
      <c r="AY127" s="14" t="s">
        <v>125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4" t="s">
        <v>84</v>
      </c>
      <c r="BK127" s="175">
        <f>ROUND(I127*H127,2)</f>
        <v>0</v>
      </c>
      <c r="BL127" s="14" t="s">
        <v>133</v>
      </c>
      <c r="BM127" s="174" t="s">
        <v>283</v>
      </c>
    </row>
    <row r="128" spans="1:65" s="2" customFormat="1" ht="21.75" customHeight="1">
      <c r="A128" s="29"/>
      <c r="B128" s="162"/>
      <c r="C128" s="163" t="s">
        <v>133</v>
      </c>
      <c r="D128" s="163" t="s">
        <v>128</v>
      </c>
      <c r="E128" s="164" t="s">
        <v>284</v>
      </c>
      <c r="F128" s="165" t="s">
        <v>285</v>
      </c>
      <c r="G128" s="166" t="s">
        <v>286</v>
      </c>
      <c r="H128" s="181"/>
      <c r="I128" s="168"/>
      <c r="J128" s="169">
        <f>ROUND(I128*H128,2)</f>
        <v>0</v>
      </c>
      <c r="K128" s="165" t="s">
        <v>132</v>
      </c>
      <c r="L128" s="30"/>
      <c r="M128" s="170" t="s">
        <v>1</v>
      </c>
      <c r="N128" s="171" t="s">
        <v>42</v>
      </c>
      <c r="O128" s="55"/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4" t="s">
        <v>133</v>
      </c>
      <c r="AT128" s="174" t="s">
        <v>128</v>
      </c>
      <c r="AU128" s="174" t="s">
        <v>84</v>
      </c>
      <c r="AY128" s="14" t="s">
        <v>125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4" t="s">
        <v>84</v>
      </c>
      <c r="BK128" s="175">
        <f>ROUND(I128*H128,2)</f>
        <v>0</v>
      </c>
      <c r="BL128" s="14" t="s">
        <v>133</v>
      </c>
      <c r="BM128" s="174" t="s">
        <v>287</v>
      </c>
    </row>
    <row r="129" spans="1:65" s="2" customFormat="1" ht="21.75" customHeight="1">
      <c r="A129" s="29"/>
      <c r="B129" s="162"/>
      <c r="C129" s="163" t="s">
        <v>126</v>
      </c>
      <c r="D129" s="163" t="s">
        <v>128</v>
      </c>
      <c r="E129" s="164" t="s">
        <v>288</v>
      </c>
      <c r="F129" s="165" t="s">
        <v>289</v>
      </c>
      <c r="G129" s="166" t="s">
        <v>286</v>
      </c>
      <c r="H129" s="181"/>
      <c r="I129" s="168"/>
      <c r="J129" s="169">
        <f>ROUND(I129*H129,2)</f>
        <v>0</v>
      </c>
      <c r="K129" s="165" t="s">
        <v>132</v>
      </c>
      <c r="L129" s="30"/>
      <c r="M129" s="170" t="s">
        <v>1</v>
      </c>
      <c r="N129" s="171" t="s">
        <v>42</v>
      </c>
      <c r="O129" s="55"/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4" t="s">
        <v>133</v>
      </c>
      <c r="AT129" s="174" t="s">
        <v>128</v>
      </c>
      <c r="AU129" s="174" t="s">
        <v>84</v>
      </c>
      <c r="AY129" s="14" t="s">
        <v>125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4" t="s">
        <v>84</v>
      </c>
      <c r="BK129" s="175">
        <f>ROUND(I129*H129,2)</f>
        <v>0</v>
      </c>
      <c r="BL129" s="14" t="s">
        <v>133</v>
      </c>
      <c r="BM129" s="174" t="s">
        <v>290</v>
      </c>
    </row>
    <row r="130" spans="1:65" s="2" customFormat="1" ht="21.75" customHeight="1">
      <c r="A130" s="29"/>
      <c r="B130" s="162"/>
      <c r="C130" s="163" t="s">
        <v>149</v>
      </c>
      <c r="D130" s="163" t="s">
        <v>128</v>
      </c>
      <c r="E130" s="164" t="s">
        <v>291</v>
      </c>
      <c r="F130" s="165" t="s">
        <v>292</v>
      </c>
      <c r="G130" s="166" t="s">
        <v>293</v>
      </c>
      <c r="H130" s="167">
        <v>1</v>
      </c>
      <c r="I130" s="168"/>
      <c r="J130" s="169">
        <f>ROUND(I130*H130,2)</f>
        <v>0</v>
      </c>
      <c r="K130" s="165" t="s">
        <v>132</v>
      </c>
      <c r="L130" s="30"/>
      <c r="M130" s="176" t="s">
        <v>1</v>
      </c>
      <c r="N130" s="177" t="s">
        <v>42</v>
      </c>
      <c r="O130" s="178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4" t="s">
        <v>133</v>
      </c>
      <c r="AT130" s="174" t="s">
        <v>128</v>
      </c>
      <c r="AU130" s="174" t="s">
        <v>84</v>
      </c>
      <c r="AY130" s="14" t="s">
        <v>125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4" t="s">
        <v>84</v>
      </c>
      <c r="BK130" s="175">
        <f>ROUND(I130*H130,2)</f>
        <v>0</v>
      </c>
      <c r="BL130" s="14" t="s">
        <v>133</v>
      </c>
      <c r="BM130" s="174" t="s">
        <v>294</v>
      </c>
    </row>
    <row r="131" spans="1:65" s="2" customFormat="1" ht="6.95" customHeight="1">
      <c r="A131" s="29"/>
      <c r="B131" s="44"/>
      <c r="C131" s="45"/>
      <c r="D131" s="45"/>
      <c r="E131" s="45"/>
      <c r="F131" s="45"/>
      <c r="G131" s="45"/>
      <c r="H131" s="45"/>
      <c r="I131" s="122"/>
      <c r="J131" s="45"/>
      <c r="K131" s="45"/>
      <c r="L131" s="30"/>
      <c r="M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</sheetData>
  <autoFilter ref="C121:K13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zakázky</vt:lpstr>
      <vt:lpstr>01.1 - Broušení</vt:lpstr>
      <vt:lpstr>02.1 - Přepravy, manipula...</vt:lpstr>
      <vt:lpstr>'01.1 - Broušení'!Názvy_tisku</vt:lpstr>
      <vt:lpstr>'02.1 - Přepravy, manipula...'!Názvy_tisku</vt:lpstr>
      <vt:lpstr>'Rekapitulace zakázky'!Názvy_tisku</vt:lpstr>
      <vt:lpstr>'01.1 - Broušení'!Oblast_tisku</vt:lpstr>
      <vt:lpstr>'02.1 - Přepravy, manipula...'!Oblast_tisku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dcterms:created xsi:type="dcterms:W3CDTF">2020-07-10T10:02:46Z</dcterms:created>
  <dcterms:modified xsi:type="dcterms:W3CDTF">2020-07-14T05:23:23Z</dcterms:modified>
</cp:coreProperties>
</file>